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ammanfattning" sheetId="1" state="visible" r:id="rId1"/>
    <sheet xmlns:r="http://schemas.openxmlformats.org/officeDocument/2006/relationships" name="Komponenter" sheetId="2" state="visible" r:id="rId2"/>
    <sheet xmlns:r="http://schemas.openxmlformats.org/officeDocument/2006/relationships" name="Avskrivningsplan" sheetId="3" state="visible" r:id="rId3"/>
    <sheet xmlns:r="http://schemas.openxmlformats.org/officeDocument/2006/relationships" name="Ingångsbalansräkning" sheetId="4" state="visible" r:id="rId4"/>
    <sheet xmlns:r="http://schemas.openxmlformats.org/officeDocument/2006/relationships" name="Anläggningsregister" sheetId="5" state="visible" r:id="rId5"/>
    <sheet xmlns:r="http://schemas.openxmlformats.org/officeDocument/2006/relationships" name="Noter" sheetId="6" state="visible" r:id="rId6"/>
    <sheet xmlns:r="http://schemas.openxmlformats.org/officeDocument/2006/relationships" name="Källor och beslutsspår" sheetId="7" state="visible" r:id="rId7"/>
  </sheets>
  <definedNames/>
  <calcPr calcId="124519" fullCalcOnLoad="1"/>
</workbook>
</file>

<file path=xl/styles.xml><?xml version="1.0" encoding="utf-8"?>
<styleSheet xmlns="http://schemas.openxmlformats.org/spreadsheetml/2006/main">
  <numFmts count="2">
    <numFmt numFmtId="164" formatCode="#,##0;(#,##0);-"/>
    <numFmt numFmtId="165" formatCode="0.0%"/>
  </numFmts>
  <fonts count="7">
    <font>
      <name val="Calibri"/>
      <family val="2"/>
      <color theme="1"/>
      <sz val="11"/>
      <scheme val="minor"/>
    </font>
    <font>
      <name val="Arial"/>
    </font>
    <font>
      <name val="Arial"/>
      <i val="1"/>
      <color rgb="00666666"/>
    </font>
    <font>
      <name val="Arial"/>
      <color rgb="000000FF"/>
    </font>
    <font>
      <name val="Arial"/>
      <color rgb="00008000"/>
    </font>
    <font>
      <name val="Arial"/>
      <b val="1"/>
    </font>
    <font>
      <name val="Arial"/>
      <color theme="1"/>
      <sz val="11"/>
    </font>
  </fonts>
  <fills count="4">
    <fill>
      <patternFill/>
    </fill>
    <fill>
      <patternFill patternType="gray125"/>
    </fill>
    <fill>
      <patternFill patternType="solid">
        <fgColor rgb="00E8EEF6"/>
      </patternFill>
    </fill>
    <fill>
      <patternFill patternType="solid">
        <fgColor rgb="00FFFF00"/>
      </patternFill>
    </fill>
  </fills>
  <borders count="2">
    <border>
      <left/>
      <right/>
      <top/>
      <bottom/>
      <diagonal/>
    </border>
    <border>
      <left style="thin">
        <color rgb="00C9D1DA"/>
      </left>
      <right style="thin">
        <color rgb="00C9D1DA"/>
      </right>
      <top style="thin">
        <color rgb="00C9D1DA"/>
      </top>
      <bottom style="thin">
        <color rgb="00C9D1DA"/>
      </bottom>
    </border>
  </borders>
  <cellStyleXfs count="1">
    <xf numFmtId="0" fontId="0" fillId="0" borderId="0"/>
  </cellStyleXfs>
  <cellXfs count="18">
    <xf numFmtId="0" fontId="0" fillId="0" borderId="0" pivotButton="0" quotePrefix="0" xfId="0"/>
    <xf numFmtId="0" fontId="1" fillId="0" borderId="0" pivotButton="0" quotePrefix="0" xfId="0"/>
    <xf numFmtId="0" fontId="6" fillId="0" borderId="0" pivotButton="0" quotePrefix="0" xfId="0"/>
    <xf numFmtId="0" fontId="2" fillId="0" borderId="0" pivotButton="0" quotePrefix="0" xfId="0"/>
    <xf numFmtId="0" fontId="2" fillId="0" borderId="0" applyAlignment="1" pivotButton="0" quotePrefix="0" xfId="0">
      <alignment vertical="top" wrapText="1"/>
    </xf>
    <xf numFmtId="0" fontId="3" fillId="0" borderId="0" pivotButton="0" quotePrefix="0" xfId="0"/>
    <xf numFmtId="1" fontId="3" fillId="0" borderId="0" pivotButton="0" quotePrefix="0" xfId="0"/>
    <xf numFmtId="164" fontId="3" fillId="0" borderId="0" pivotButton="0" quotePrefix="0" xfId="0"/>
    <xf numFmtId="165" fontId="3" fillId="0" borderId="0" pivotButton="0" quotePrefix="0" xfId="0"/>
    <xf numFmtId="164" fontId="1" fillId="0" borderId="0" pivotButton="0" quotePrefix="0" xfId="0"/>
    <xf numFmtId="164" fontId="4" fillId="0" borderId="0" pivotButton="0" quotePrefix="0" xfId="0"/>
    <xf numFmtId="0" fontId="4" fillId="0" borderId="0" pivotButton="0" quotePrefix="0" xfId="0"/>
    <xf numFmtId="0" fontId="5" fillId="2" borderId="1" applyAlignment="1" pivotButton="0" quotePrefix="0" xfId="0">
      <alignment vertical="top" wrapText="1"/>
    </xf>
    <xf numFmtId="1" fontId="1" fillId="0" borderId="0" pivotButton="0" quotePrefix="0" xfId="0"/>
    <xf numFmtId="165" fontId="1" fillId="0" borderId="0" pivotButton="0" quotePrefix="0" xfId="0"/>
    <xf numFmtId="1" fontId="3" fillId="3" borderId="0" pivotButton="0" quotePrefix="0" xfId="0"/>
    <xf numFmtId="1" fontId="4" fillId="0" borderId="0" pivotButton="0" quotePrefix="0" xfId="0"/>
    <xf numFmtId="0"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styles" Target="styles.xml" Id="rId8"/><Relationship Type="http://schemas.openxmlformats.org/officeDocument/2006/relationships/theme" Target="theme/theme1.xml" Id="rId9"/></Relationships>
</file>

<file path=xl/comments/comment1.xml><?xml version="1.0" encoding="utf-8"?>
<comments xmlns="http://schemas.openxmlformats.org/spreadsheetml/2006/main">
  <authors>
    <author>K3-paketet</author>
  </authors>
  <commentList>
    <comment ref="C5" authorId="0" shapeId="0">
      <text>
        <t>FAR tabell 1, mittvärde i intervallet; normaliseras över de fördelade komponenterna</t>
      </text>
    </comment>
    <comment ref="F5" authorId="0" shapeId="0">
      <text>
        <t>FAR tabell 2: betongstomme 120 år</t>
      </text>
    </comment>
    <comment ref="C6" authorId="0" shapeId="0">
      <text>
        <t>FAR tabell 1, mittvärde i intervallet; normaliseras över de fördelade komponenterna</t>
      </text>
    </comment>
    <comment ref="F6" authorId="0" shapeId="0">
      <text>
        <t>FAR tabell 2</t>
      </text>
    </comment>
    <comment ref="C7" authorId="0" shapeId="0">
      <text>
        <t>FAR tabell 1; används inte för denna post eftersom beloppet är känt</t>
      </text>
    </comment>
    <comment ref="F7" authorId="0" shapeId="0">
      <text>
        <t>FAR tabell 2</t>
      </text>
    </comment>
    <comment ref="J7" authorId="0" shapeId="0">
      <text>
        <t>Uppgift: faktura/protokoll 2012, 3 000 000 kr</t>
      </text>
    </comment>
    <comment ref="K7" authorId="0" shapeId="0">
      <text>
        <t>3 000 000 × 1 % × 13 år (2013–2025)</t>
      </text>
    </comment>
    <comment ref="C8" authorId="0" shapeId="0">
      <text>
        <t>FAR tabell 1, mittvärde i intervallet; normaliseras över de fördelade komponenterna</t>
      </text>
    </comment>
    <comment ref="F8" authorId="0" shapeId="0">
      <text>
        <t>FAR tabell 2</t>
      </text>
    </comment>
    <comment ref="G8" authorId="0" shapeId="0">
      <text>
        <t>Bedömning: teoretisk livslängd passerad eller avvikande skick. Fungerande komponent ges positiv kvarvarande tid utifrån skick och planerat byte (FAR, exempel 2–3). Styrelsen fastställer.</t>
      </text>
    </comment>
    <comment ref="C9" authorId="0" shapeId="0">
      <text>
        <t>FAR tabell 1, mittvärde i intervallet; normaliseras över de fördelade komponenterna</t>
      </text>
    </comment>
    <comment ref="F9" authorId="0" shapeId="0">
      <text>
        <t>FAR tabell 2</t>
      </text>
    </comment>
    <comment ref="G9" authorId="0" shapeId="0">
      <text>
        <t>Bedömning: teoretisk livslängd passerad eller avvikande skick. Fungerande komponent ges positiv kvarvarande tid utifrån skick och planerat byte (FAR, exempel 2–3). Styrelsen fastställer.</t>
      </text>
    </comment>
    <comment ref="C10" authorId="0" shapeId="0">
      <text>
        <t>FAR tabell 1, mittvärde i intervallet; normaliseras över de fördelade komponenterna</t>
      </text>
    </comment>
    <comment ref="F10" authorId="0" shapeId="0">
      <text>
        <t>FAR tabell 2</t>
      </text>
    </comment>
    <comment ref="G10" authorId="0" shapeId="0">
      <text>
        <t>Bedömning: teoretisk livslängd passerad eller avvikande skick. Fungerande komponent ges positiv kvarvarande tid utifrån skick och planerat byte (FAR, exempel 2–3). Styrelsen fastställer.</t>
      </text>
    </comment>
    <comment ref="C11" authorId="0" shapeId="0">
      <text>
        <t>FAR tabell 1, mittvärde i intervallet; normaliseras över de fördelade komponenterna</t>
      </text>
    </comment>
    <comment ref="F11" authorId="0" shapeId="0">
      <text>
        <t>FAR tabell 2</t>
      </text>
    </comment>
    <comment ref="G11" authorId="0" shapeId="0">
      <text>
        <t>Bedömning: teoretisk livslängd passerad eller avvikande skick. Fungerande komponent ges positiv kvarvarande tid utifrån skick och planerat byte (FAR, exempel 2–3). Styrelsen fastställer.</t>
      </text>
    </comment>
    <comment ref="C12" authorId="0" shapeId="0">
      <text>
        <t>FAR tabell 1, mittvärde i intervallet; normaliseras över de fördelade komponenterna</t>
      </text>
    </comment>
    <comment ref="F12" authorId="0" shapeId="0">
      <text>
        <t>FAR tabell 2</t>
      </text>
    </comment>
    <comment ref="G12" authorId="0" shapeId="0">
      <text>
        <t>Bedömning: teoretisk livslängd passerad eller avvikande skick. Fungerande komponent ges positiv kvarvarande tid utifrån skick och planerat byte (FAR, exempel 2–3). Styrelsen fastställer.</t>
      </text>
    </comment>
    <comment ref="C13" authorId="0" shapeId="0">
      <text>
        <t>FAR tabell 1, mittvärde i intervallet; normaliseras över de fördelade komponenterna</t>
      </text>
    </comment>
    <comment ref="F13" authorId="0" shapeId="0">
      <text>
        <t>FAR tabell 2</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sheet1.xml><?xml version="1.0" encoding="utf-8"?>
<worksheet xmlns="http://schemas.openxmlformats.org/spreadsheetml/2006/main">
  <sheetPr>
    <outlinePr summaryBelow="1" summaryRight="1"/>
    <pageSetUpPr/>
  </sheetPr>
  <dimension ref="A1:C28"/>
  <sheetViews>
    <sheetView workbookViewId="0">
      <selection activeCell="A1" sqref="A1"/>
    </sheetView>
  </sheetViews>
  <sheetFormatPr baseColWidth="8" defaultRowHeight="15"/>
  <cols>
    <col width="46" customWidth="1" min="1" max="1"/>
    <col width="22" customWidth="1" min="2" max="2"/>
    <col width="60" customWidth="1" min="3" max="3"/>
  </cols>
  <sheetData>
    <row r="1">
      <c r="A1" s="1" t="inlineStr">
        <is>
          <t>K3-paketet — Brf Exempel (fiktiv förening)</t>
        </is>
      </c>
      <c r="B1" s="2" t="n"/>
      <c r="C1" s="2" t="n"/>
    </row>
    <row r="2">
      <c r="A2" s="3" t="inlineStr">
        <is>
          <t>Övergång från K2 till K3 · framtaget 2026-09-05 · k3brf.se</t>
        </is>
      </c>
      <c r="B2" s="2" t="n"/>
      <c r="C2" s="2" t="n"/>
    </row>
    <row r="3">
      <c r="A3" s="2" t="n"/>
      <c r="B3" s="2" t="n"/>
      <c r="C3" s="2" t="n"/>
    </row>
    <row r="4" ht="32" customHeight="1">
      <c r="A4" s="4" t="inlineStr">
        <is>
          <t>Legend: blå text = uppgift från föreningen eller vald parameter (ändra här) · svart = formel · grön = hämtat från annat blad · gul bakgrund = bedömning som styrelsen ska fastställa.</t>
        </is>
      </c>
      <c r="B4" s="2" t="n"/>
      <c r="C4" s="2" t="n"/>
    </row>
    <row r="5">
      <c r="A5" s="2" t="n"/>
      <c r="B5" s="2" t="n"/>
      <c r="C5" s="2" t="n"/>
    </row>
    <row r="6">
      <c r="A6" s="1" t="inlineStr">
        <is>
          <t>Föreningens uppgifter</t>
        </is>
      </c>
      <c r="B6" s="2" t="n"/>
      <c r="C6" s="2" t="n"/>
    </row>
    <row r="7">
      <c r="A7" s="1" t="inlineStr">
        <is>
          <t>Förening</t>
        </is>
      </c>
      <c r="B7" s="5" t="inlineStr">
        <is>
          <t>Brf Exempel (fiktiv förening)</t>
        </is>
      </c>
      <c r="C7" s="4" t="inlineStr">
        <is>
          <t>Uppgift från föreningen</t>
        </is>
      </c>
    </row>
    <row r="8">
      <c r="A8" s="1" t="inlineStr">
        <is>
          <t>Byggår (äldsta huset)</t>
        </is>
      </c>
      <c r="B8" s="6" t="n">
        <v>1968</v>
      </c>
      <c r="C8" s="4" t="inlineStr">
        <is>
          <t>Uppgift från föreningen</t>
        </is>
      </c>
    </row>
    <row r="9">
      <c r="A9" s="1" t="inlineStr">
        <is>
          <t>Räkenskapsår</t>
        </is>
      </c>
      <c r="B9" s="5" t="inlineStr">
        <is>
          <t>Kalenderår</t>
        </is>
      </c>
      <c r="C9" s="4" t="inlineStr">
        <is>
          <t>Uppgift från föreningen</t>
        </is>
      </c>
    </row>
    <row r="10">
      <c r="A10" s="1" t="inlineStr">
        <is>
          <t>Tidpunkt för övergång till K3</t>
        </is>
      </c>
      <c r="B10" s="5" t="inlineStr">
        <is>
          <t>1 januari 2026</t>
        </is>
      </c>
      <c r="C10" s="4" t="inlineStr">
        <is>
          <t>K3 35.7: mindre företag som inte räknar om jämförelseåret → första dagen i första K3-året</t>
        </is>
      </c>
    </row>
    <row r="11">
      <c r="A11" s="1" t="inlineStr">
        <is>
          <t>Omräkning av jämförelseåret</t>
        </is>
      </c>
      <c r="B11" s="5" t="inlineStr">
        <is>
          <t>Nej</t>
        </is>
      </c>
      <c r="C11" s="4" t="inlineStr">
        <is>
          <t>Lättnadsregel för mindre företag (ÅRL 3 kap. 5 § fjärde stycket). Nästan alla BRF är mindre företag.</t>
        </is>
      </c>
    </row>
    <row r="12">
      <c r="A12" s="1" t="inlineStr">
        <is>
          <t>Byggnad: anskaffningsvärde (K2-bokslut)</t>
        </is>
      </c>
      <c r="B12" s="7" t="n">
        <v>30000000</v>
      </c>
      <c r="C12" s="4" t="inlineStr">
        <is>
          <t>Uppgift från senaste årsredovisningen, not byggnad</t>
        </is>
      </c>
    </row>
    <row r="13">
      <c r="A13" s="1" t="inlineStr">
        <is>
          <t>Byggnad: ackumulerade avskrivningar (K2-bokslut)</t>
        </is>
      </c>
      <c r="B13" s="7" t="n">
        <v>12000000</v>
      </c>
      <c r="C13" s="4" t="inlineStr">
        <is>
          <t>Uppgift från senaste årsredovisningen</t>
        </is>
      </c>
    </row>
    <row r="14">
      <c r="A14" s="1" t="inlineStr">
        <is>
          <t>Mark (skrivs inte av)</t>
        </is>
      </c>
      <c r="B14" s="7" t="n">
        <v>4000000</v>
      </c>
      <c r="C14" s="4" t="inlineStr">
        <is>
          <t>Uppgift; skiljs av före fördelningen (FAR steg 1.1)</t>
        </is>
      </c>
    </row>
    <row r="15">
      <c r="A15" s="1" t="inlineStr">
        <is>
          <t>K2: avskrivningssats på byggnaden</t>
        </is>
      </c>
      <c r="B15" s="8" t="n">
        <v>0.01</v>
      </c>
      <c r="C15" s="4" t="inlineStr">
        <is>
          <t>Uppgift; används bara för jämförelsen K2 mot K3</t>
        </is>
      </c>
    </row>
    <row r="16">
      <c r="A16" s="1" t="inlineStr">
        <is>
          <t>Byggnad: redovisat värde vid övergången</t>
        </is>
      </c>
      <c r="B16" s="9">
        <f>B12-B13</f>
        <v/>
      </c>
      <c r="C16" s="4" t="inlineStr">
        <is>
          <t>Formel. Detta värde fördelas på komponenter (K3 35.18), det räknas inte om.</t>
        </is>
      </c>
    </row>
    <row r="17">
      <c r="A17" s="2" t="n"/>
      <c r="B17" s="2" t="n"/>
      <c r="C17" s="2" t="n"/>
    </row>
    <row r="18">
      <c r="A18" s="1" t="inlineStr">
        <is>
          <t>Resultat</t>
        </is>
      </c>
      <c r="B18" s="2" t="n"/>
      <c r="C18" s="2" t="n"/>
    </row>
    <row r="19">
      <c r="A19" s="1" t="inlineStr">
        <is>
          <t>Avskrivning enligt K3, år 2026 (summa komponenter)</t>
        </is>
      </c>
      <c r="B19" s="10">
        <f>Komponenter!M14</f>
        <v/>
      </c>
      <c r="C19" s="3" t="inlineStr">
        <is>
          <t>Hämtat från bladet Komponenter</t>
        </is>
      </c>
    </row>
    <row r="20">
      <c r="A20" s="1" t="inlineStr">
        <is>
          <t>Avskrivning enligt K2 (jämförelse)</t>
        </is>
      </c>
      <c r="B20" s="9">
        <f>B12*B15</f>
        <v/>
      </c>
      <c r="C20" s="3" t="inlineStr">
        <is>
          <t>Formel: anskaffningsvärde × K2-sats</t>
        </is>
      </c>
    </row>
    <row r="21">
      <c r="A21" s="1" t="inlineStr">
        <is>
          <t>Skillnad i årets resultat</t>
        </is>
      </c>
      <c r="B21" s="9">
        <f>B20-B19</f>
        <v/>
      </c>
      <c r="C21" s="3" t="inlineStr">
        <is>
          <t>Negativt = lägre resultat under K3</t>
        </is>
      </c>
    </row>
    <row r="22">
      <c r="A22" s="1" t="inlineStr">
        <is>
          <t>Skillnad i kassaflöde</t>
        </is>
      </c>
      <c r="B22" s="9" t="n">
        <v>0</v>
      </c>
      <c r="C22" s="3" t="inlineStr">
        <is>
          <t>Avskrivningar är inte utbetalningar. Kassan påverkas inte av bytet.</t>
        </is>
      </c>
    </row>
    <row r="23">
      <c r="A23" s="2" t="n"/>
      <c r="B23" s="2" t="n"/>
      <c r="C23" s="2" t="n"/>
    </row>
    <row r="24">
      <c r="A24" s="1" t="inlineStr">
        <is>
          <t>Kontroller</t>
        </is>
      </c>
      <c r="B24" s="2" t="n"/>
      <c r="C24" s="2" t="n"/>
    </row>
    <row r="25">
      <c r="A25" s="1" t="inlineStr">
        <is>
          <t>Komponenternas anskaffningsvärde = byggnadens</t>
        </is>
      </c>
      <c r="B25" s="11">
        <f>IF(ABS(Komponenter!J14-B12)&lt;1,"OK","FEL")</f>
        <v/>
      </c>
      <c r="C25" s="2" t="n"/>
    </row>
    <row r="26">
      <c r="A26" s="1" t="inlineStr">
        <is>
          <t>Komponenternas redovisade värde = byggnadens</t>
        </is>
      </c>
      <c r="B26" s="11">
        <f>IF(ABS(Komponenter!L14-B16)&lt;1,"OK","FEL")</f>
        <v/>
      </c>
      <c r="C26" s="2" t="n"/>
    </row>
    <row r="27">
      <c r="A27" s="1" t="inlineStr">
        <is>
          <t>Ingångsbalansräkningen balanserar</t>
        </is>
      </c>
      <c r="B27" s="11">
        <f>Ingångsbalansräkning!D30</f>
        <v/>
      </c>
      <c r="C27" s="2" t="n"/>
    </row>
    <row r="28">
      <c r="A28" s="1" t="inlineStr">
        <is>
          <t>Stommens kvarvarande tid ≥ övriga komponenters</t>
        </is>
      </c>
      <c r="B28" s="11">
        <f>IF(Komponenter!G5&gt;=MAX(Komponenter!G6:G13),"OK","KONTROLLERA")</f>
        <v/>
      </c>
      <c r="C28" s="2" t="n"/>
    </row>
  </sheetData>
  <mergeCells count="1">
    <mergeCell ref="A4:C4"/>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O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4" customWidth="1" min="1" max="1"/>
    <col width="13" customWidth="1" min="2" max="2"/>
    <col width="12" customWidth="1" min="3" max="3"/>
    <col width="18" customWidth="1" min="4" max="4"/>
    <col width="9" customWidth="1" min="5" max="5"/>
    <col width="12" customWidth="1" min="6" max="6"/>
    <col width="14" customWidth="1" min="7" max="7"/>
    <col width="18" customWidth="1" min="8" max="8"/>
    <col width="10" customWidth="1" min="9" max="9"/>
    <col width="18" customWidth="1" min="10" max="10"/>
    <col width="18" customWidth="1" min="11" max="11"/>
    <col width="18" customWidth="1" min="12" max="12"/>
    <col width="16" customWidth="1" min="13" max="13"/>
    <col width="44" customWidth="1" min="14" max="14"/>
    <col width="22" customWidth="1" min="15" max="15"/>
  </cols>
  <sheetData>
    <row r="1">
      <c r="A1" s="1" t="inlineStr">
        <is>
          <t>Komponentindelning per tidpunkten för övergången (FAR steg 1 och 2)</t>
        </is>
      </c>
      <c r="B1" s="2" t="n"/>
      <c r="C1" s="2" t="n"/>
      <c r="D1" s="2" t="n"/>
      <c r="E1" s="2" t="n"/>
      <c r="F1" s="2" t="n"/>
      <c r="G1" s="2" t="n"/>
      <c r="H1" s="2" t="n"/>
      <c r="I1" s="2" t="n"/>
      <c r="J1" s="2" t="n"/>
      <c r="K1" s="2" t="n"/>
      <c r="L1" s="2" t="n"/>
      <c r="M1" s="2" t="n"/>
      <c r="N1" s="2" t="n"/>
      <c r="O1" s="2" t="n"/>
    </row>
    <row r="2" ht="70" customHeight="1">
      <c r="A2" s="4" t="inlineStr">
        <is>
          <t>Steg 1: varje komponents andel av ett nybyggt hus (Andel 1, FAR tabell 1) ger ett teoretiskt fördelat anskaffningsvärde; multiplicerat med kvarvarande/total nyttjandeperiod ger det komponentens teoretiska restvärde, och komponentens andel av summan är Andel 2. Steg 2: byggnadens anskaffningsvärde och ackumulerade avskrivningar fördelas med Andel 2 (K3 17.4, 17.11, 35.18). Komponenter med eget känt belopp och datum (Uppgift) hålls utanför fördelningen. Nyttjandeperioder från FAR tabell 2; kvarvarande tid bedömd utifrån skick (gul = styrelsens bedömning).</t>
        </is>
      </c>
      <c r="B2" s="2" t="n"/>
      <c r="C2" s="2" t="n"/>
      <c r="D2" s="2" t="n"/>
      <c r="E2" s="2" t="n"/>
      <c r="F2" s="2" t="n"/>
      <c r="G2" s="2" t="n"/>
      <c r="H2" s="2" t="n"/>
      <c r="I2" s="2" t="n"/>
      <c r="J2" s="2" t="n"/>
      <c r="K2" s="2" t="n"/>
      <c r="L2" s="2" t="n"/>
      <c r="M2" s="2" t="n"/>
      <c r="N2" s="2" t="n"/>
      <c r="O2" s="2" t="n"/>
    </row>
    <row r="3">
      <c r="A3" s="2" t="n"/>
      <c r="B3" s="2" t="n"/>
      <c r="C3" s="2" t="n"/>
      <c r="D3" s="2" t="n"/>
      <c r="E3" s="2" t="n"/>
      <c r="F3" s="2" t="n"/>
      <c r="G3" s="2" t="n"/>
      <c r="H3" s="2" t="n"/>
      <c r="I3" s="2" t="n"/>
      <c r="J3" s="2" t="n"/>
      <c r="K3" s="2" t="n"/>
      <c r="L3" s="2" t="n"/>
      <c r="M3" s="2" t="n"/>
      <c r="N3" s="2" t="n"/>
      <c r="O3" s="2" t="n"/>
    </row>
    <row r="4">
      <c r="A4" s="12" t="inlineStr">
        <is>
          <t>Komponent</t>
        </is>
      </c>
      <c r="B4" s="12" t="inlineStr">
        <is>
          <t>Källa</t>
        </is>
      </c>
      <c r="C4" s="12" t="inlineStr">
        <is>
          <t>Andel 1 (FAR tabell 1)</t>
        </is>
      </c>
      <c r="D4" s="12" t="inlineStr">
        <is>
          <t>Teoretiskt fördelat anskaffningsvärde</t>
        </is>
      </c>
      <c r="E4" s="12" t="inlineStr">
        <is>
          <t>Startår</t>
        </is>
      </c>
      <c r="F4" s="12" t="inlineStr">
        <is>
          <t>Nyttjandeperiod totalt (år)</t>
        </is>
      </c>
      <c r="G4" s="12" t="inlineStr">
        <is>
          <t>Kvarvarande nyttjandeperiod (år)</t>
        </is>
      </c>
      <c r="H4" s="12" t="inlineStr">
        <is>
          <t>Teoretiskt restvärde</t>
        </is>
      </c>
      <c r="I4" s="12" t="inlineStr">
        <is>
          <t>Andel 2</t>
        </is>
      </c>
      <c r="J4" s="12" t="inlineStr">
        <is>
          <t>Anskaffningsvärde</t>
        </is>
      </c>
      <c r="K4" s="12" t="inlineStr">
        <is>
          <t>Ack. avskrivning t.o.m. övergången</t>
        </is>
      </c>
      <c r="L4" s="12" t="inlineStr">
        <is>
          <t>Redovisat värde vid övergången</t>
        </is>
      </c>
      <c r="M4" s="12" t="inlineStr">
        <is>
          <t>Avskrivning år 2026</t>
        </is>
      </c>
      <c r="N4" s="12" t="inlineStr">
        <is>
          <t>Grund för kvarvarande tid</t>
        </is>
      </c>
      <c r="O4" s="12" t="inlineStr">
        <is>
          <t>Referens</t>
        </is>
      </c>
    </row>
    <row r="5">
      <c r="A5" s="1" t="inlineStr">
        <is>
          <t>Stomme och grund (betong)</t>
        </is>
      </c>
      <c r="B5" s="5" t="inlineStr">
        <is>
          <t>FAR-exempel</t>
        </is>
      </c>
      <c r="C5" s="8" t="n">
        <v>0.6</v>
      </c>
      <c r="D5" s="9">
        <f>(Sammanfattning!B12-(J7))*C5/(C5+C6+C8+C9+C10+C11+C12+C13)</f>
        <v/>
      </c>
      <c r="E5" s="6" t="n">
        <v>1968</v>
      </c>
      <c r="F5" s="6" t="n">
        <v>120</v>
      </c>
      <c r="G5" s="13">
        <f>F5-(2026-E5)</f>
        <v/>
      </c>
      <c r="H5" s="9">
        <f>D5*G5/F5</f>
        <v/>
      </c>
      <c r="I5" s="14">
        <f>H5/(H5+H6+H8+H9+H10+H11+H12+H13)</f>
        <v/>
      </c>
      <c r="J5" s="9">
        <f>(Sammanfattning!B12-(J7))*I5</f>
        <v/>
      </c>
      <c r="K5" s="9">
        <f>(Sammanfattning!B13-(K7))*I5</f>
        <v/>
      </c>
      <c r="L5" s="9">
        <f>J5-K5</f>
        <v/>
      </c>
      <c r="M5" s="9">
        <f>IF(G5&gt;0,L5/G5,0)</f>
        <v/>
      </c>
      <c r="N5" s="4" t="inlineStr">
        <is>
          <t>Betongstomme, FAR tabell 2: 120 år. Kvarvarande 62 år, formel. Stommens kvarvarande tid får aldrig vara kortare än någon annan komponents.</t>
        </is>
      </c>
      <c r="O5" s="4" t="inlineStr">
        <is>
          <t>K3 17.4, 17.13, 38.13</t>
        </is>
      </c>
    </row>
    <row r="6">
      <c r="A6" s="1" t="inlineStr">
        <is>
          <t>Stamledning värme</t>
        </is>
      </c>
      <c r="B6" s="5" t="inlineStr">
        <is>
          <t>FAR-exempel</t>
        </is>
      </c>
      <c r="C6" s="8" t="n">
        <v>0.06</v>
      </c>
      <c r="D6" s="9">
        <f>(Sammanfattning!B12-(J7))*C6/(C5+C6+C8+C9+C10+C11+C12+C13)</f>
        <v/>
      </c>
      <c r="E6" s="6" t="n">
        <v>1968</v>
      </c>
      <c r="F6" s="6" t="n">
        <v>80</v>
      </c>
      <c r="G6" s="13">
        <f>F6-(2026-E6)</f>
        <v/>
      </c>
      <c r="H6" s="9">
        <f>D6*G6/F6</f>
        <v/>
      </c>
      <c r="I6" s="14">
        <f>H6/(H5+H6+H8+H9+H10+H11+H12+H13)</f>
        <v/>
      </c>
      <c r="J6" s="9">
        <f>(Sammanfattning!B12-(J7))*I6</f>
        <v/>
      </c>
      <c r="K6" s="9">
        <f>(Sammanfattning!B13-(K7))*I6</f>
        <v/>
      </c>
      <c r="L6" s="9">
        <f>J6-K6</f>
        <v/>
      </c>
      <c r="M6" s="9">
        <f>IF(G6&gt;0,L6/G6,0)</f>
        <v/>
      </c>
      <c r="N6" s="4" t="inlineStr">
        <is>
          <t>Original 1968, inga åtgärder. FAR tabell 2: 80 år. Kvarvarande 22 år, formel.</t>
        </is>
      </c>
      <c r="O6" s="4" t="inlineStr">
        <is>
          <t>K3 17.4, 17.13</t>
        </is>
      </c>
    </row>
    <row r="7">
      <c r="A7" s="1" t="inlineStr">
        <is>
          <t>Stamledning vatten och avlopp (stambyte 2012)</t>
        </is>
      </c>
      <c r="B7" s="5" t="inlineStr">
        <is>
          <t>Uppgift</t>
        </is>
      </c>
      <c r="C7" s="8" t="n">
        <v>0.07000000000000001</v>
      </c>
      <c r="D7" s="9">
        <f>J7</f>
        <v/>
      </c>
      <c r="E7" s="6" t="n">
        <v>2012</v>
      </c>
      <c r="F7" s="6" t="n">
        <v>50</v>
      </c>
      <c r="G7" s="13">
        <f>F7-(2026-E7)</f>
        <v/>
      </c>
      <c r="H7" s="3" t="inlineStr">
        <is>
          <t>—</t>
        </is>
      </c>
      <c r="I7" s="3" t="inlineStr">
        <is>
          <t>—</t>
        </is>
      </c>
      <c r="J7" s="7" t="n">
        <v>3000000</v>
      </c>
      <c r="K7" s="7" t="n">
        <v>390000</v>
      </c>
      <c r="L7" s="9">
        <f>J7-K7</f>
        <v/>
      </c>
      <c r="M7" s="9">
        <f>IF(G7&gt;0,L7/G7,0)</f>
        <v/>
      </c>
      <c r="N7" s="4" t="inlineStr">
        <is>
          <t>Stambyte aktiverat 2012 enligt föreningens uppgift, 3,0 mkr, egen komponent utanför FAR-fördelningen (bedömning: beloppet är känt, K3 17.5). Under K2 avskrivet med 1 % per år i 13 hela räkenskapsår = 0,39 mkr. FAR tabell 2: 50 år; 14 år förflutna, kvarvarande 36 år, formel.</t>
        </is>
      </c>
      <c r="O7" s="4" t="inlineStr">
        <is>
          <t>K3 17.5, 17.11</t>
        </is>
      </c>
    </row>
    <row r="8">
      <c r="A8" s="1" t="inlineStr">
        <is>
          <t>Fasad (puts)</t>
        </is>
      </c>
      <c r="B8" s="5" t="inlineStr">
        <is>
          <t>Bedömning</t>
        </is>
      </c>
      <c r="C8" s="8" t="n">
        <v>0.06</v>
      </c>
      <c r="D8" s="9">
        <f>(Sammanfattning!B12-(J7))*C8/(C5+C6+C8+C9+C10+C11+C12+C13)</f>
        <v/>
      </c>
      <c r="E8" s="6" t="n">
        <v>1968</v>
      </c>
      <c r="F8" s="6" t="n">
        <v>40</v>
      </c>
      <c r="G8" s="15" t="n">
        <v>12</v>
      </c>
      <c r="H8" s="9">
        <f>D8*G8/F8</f>
        <v/>
      </c>
      <c r="I8" s="14">
        <f>H8/(H5+H6+H8+H9+H10+H11+H12+H13)</f>
        <v/>
      </c>
      <c r="J8" s="9">
        <f>(Sammanfattning!B12-(J7))*I8</f>
        <v/>
      </c>
      <c r="K8" s="9">
        <f>(Sammanfattning!B13-(K7))*I8</f>
        <v/>
      </c>
      <c r="L8" s="9">
        <f>J8-K8</f>
        <v/>
      </c>
      <c r="M8" s="9">
        <f>IF(G8&gt;0,L8/G8,0)</f>
        <v/>
      </c>
      <c r="N8" s="4" t="inlineStr">
        <is>
          <t>Teoretisk livslängd (40 år) passerad. Fasaden är putsad om 1994 (mindre åtgärd, kostnadsförd) och bedöms av styrelsen ha 12 års kvarvarande tid utifrån skick och underhållsplanens planerade renovering 2038. Bedömning.</t>
        </is>
      </c>
      <c r="O8" s="4" t="inlineStr">
        <is>
          <t>K3 17.16–17.17; FAR exempel 3</t>
        </is>
      </c>
    </row>
    <row r="9">
      <c r="A9" s="1" t="inlineStr">
        <is>
          <t>Fönster (trä, original)</t>
        </is>
      </c>
      <c r="B9" s="5" t="inlineStr">
        <is>
          <t>Bedömning</t>
        </is>
      </c>
      <c r="C9" s="8" t="n">
        <v>0.04</v>
      </c>
      <c r="D9" s="9">
        <f>(Sammanfattning!B12-(J7))*C9/(C5+C6+C8+C9+C10+C11+C12+C13)</f>
        <v/>
      </c>
      <c r="E9" s="6" t="n">
        <v>1968</v>
      </c>
      <c r="F9" s="6" t="n">
        <v>40</v>
      </c>
      <c r="G9" s="15" t="n">
        <v>8</v>
      </c>
      <c r="H9" s="9">
        <f>D9*G9/F9</f>
        <v/>
      </c>
      <c r="I9" s="14">
        <f>H9/(H5+H6+H8+H9+H10+H11+H12+H13)</f>
        <v/>
      </c>
      <c r="J9" s="9">
        <f>(Sammanfattning!B12-(J7))*I9</f>
        <v/>
      </c>
      <c r="K9" s="9">
        <f>(Sammanfattning!B13-(K7))*I9</f>
        <v/>
      </c>
      <c r="L9" s="9">
        <f>J9-K9</f>
        <v/>
      </c>
      <c r="M9" s="9">
        <f>IF(G9&gt;0,L9/G9,0)</f>
        <v/>
      </c>
      <c r="N9" s="4" t="inlineStr">
        <is>
          <t>Teoretisk livslängd passerad. Fönsterbyte planerat 2034 enligt underhållsplan; kvarvarande 8 år. Bedömning.</t>
        </is>
      </c>
      <c r="O9" s="4" t="inlineStr">
        <is>
          <t>K3 17.16–17.17</t>
        </is>
      </c>
    </row>
    <row r="10">
      <c r="A10" s="1" t="inlineStr">
        <is>
          <t>Yttertak (tegel)</t>
        </is>
      </c>
      <c r="B10" s="5" t="inlineStr">
        <is>
          <t>Bedömning</t>
        </is>
      </c>
      <c r="C10" s="8" t="n">
        <v>0.06</v>
      </c>
      <c r="D10" s="9">
        <f>(Sammanfattning!B12-(J7))*C10/(C5+C6+C8+C9+C10+C11+C12+C13)</f>
        <v/>
      </c>
      <c r="E10" s="6" t="n">
        <v>1968</v>
      </c>
      <c r="F10" s="6" t="n">
        <v>40</v>
      </c>
      <c r="G10" s="15" t="n">
        <v>10</v>
      </c>
      <c r="H10" s="9">
        <f>D10*G10/F10</f>
        <v/>
      </c>
      <c r="I10" s="14">
        <f>H10/(H5+H6+H8+H9+H10+H11+H12+H13)</f>
        <v/>
      </c>
      <c r="J10" s="9">
        <f>(Sammanfattning!B12-(J7))*I10</f>
        <v/>
      </c>
      <c r="K10" s="9">
        <f>(Sammanfattning!B13-(K7))*I10</f>
        <v/>
      </c>
      <c r="L10" s="9">
        <f>J10-K10</f>
        <v/>
      </c>
      <c r="M10" s="9">
        <f>IF(G10&gt;0,L10/G10,0)</f>
        <v/>
      </c>
      <c r="N10" s="4" t="inlineStr">
        <is>
          <t>Teoretisk livslängd passerad. Takomläggning planerad 2036; kvarvarande 10 år. Bedömning.</t>
        </is>
      </c>
      <c r="O10" s="4" t="inlineStr">
        <is>
          <t>K3 17.16–17.17</t>
        </is>
      </c>
    </row>
    <row r="11">
      <c r="A11" s="1" t="inlineStr">
        <is>
          <t>El</t>
        </is>
      </c>
      <c r="B11" s="5" t="inlineStr">
        <is>
          <t>Bedömning</t>
        </is>
      </c>
      <c r="C11" s="8" t="n">
        <v>0.06</v>
      </c>
      <c r="D11" s="9">
        <f>(Sammanfattning!B12-(J7))*C11/(C5+C6+C8+C9+C10+C11+C12+C13)</f>
        <v/>
      </c>
      <c r="E11" s="6" t="n">
        <v>1968</v>
      </c>
      <c r="F11" s="6" t="n">
        <v>50</v>
      </c>
      <c r="G11" s="15" t="n">
        <v>10</v>
      </c>
      <c r="H11" s="9">
        <f>D11*G11/F11</f>
        <v/>
      </c>
      <c r="I11" s="14">
        <f>H11/(H5+H6+H8+H9+H10+H11+H12+H13)</f>
        <v/>
      </c>
      <c r="J11" s="9">
        <f>(Sammanfattning!B12-(J7))*I11</f>
        <v/>
      </c>
      <c r="K11" s="9">
        <f>(Sammanfattning!B13-(K7))*I11</f>
        <v/>
      </c>
      <c r="L11" s="9">
        <f>J11-K11</f>
        <v/>
      </c>
      <c r="M11" s="9">
        <f>IF(G11&gt;0,L11/G11,0)</f>
        <v/>
      </c>
      <c r="N11" s="4" t="inlineStr">
        <is>
          <t>Teoretisk livslängd passerad (50 år). Stigarledningar och centraler original; elrenovering planerad inom 10 år. Bedömning.</t>
        </is>
      </c>
      <c r="O11" s="4" t="inlineStr">
        <is>
          <t>K3 17.16–17.17</t>
        </is>
      </c>
    </row>
    <row r="12">
      <c r="A12" s="1" t="inlineStr">
        <is>
          <t>Balkonger (betong)</t>
        </is>
      </c>
      <c r="B12" s="5" t="inlineStr">
        <is>
          <t>Bedömning</t>
        </is>
      </c>
      <c r="C12" s="8" t="n">
        <v>0.03</v>
      </c>
      <c r="D12" s="9">
        <f>(Sammanfattning!B12-(J7))*C12/(C5+C6+C8+C9+C10+C11+C12+C13)</f>
        <v/>
      </c>
      <c r="E12" s="6" t="n">
        <v>1968</v>
      </c>
      <c r="F12" s="6" t="n">
        <v>50</v>
      </c>
      <c r="G12" s="15" t="n">
        <v>12</v>
      </c>
      <c r="H12" s="9">
        <f>D12*G12/F12</f>
        <v/>
      </c>
      <c r="I12" s="14">
        <f>H12/(H5+H6+H8+H9+H10+H11+H12+H13)</f>
        <v/>
      </c>
      <c r="J12" s="9">
        <f>(Sammanfattning!B12-(J7))*I12</f>
        <v/>
      </c>
      <c r="K12" s="9">
        <f>(Sammanfattning!B13-(K7))*I12</f>
        <v/>
      </c>
      <c r="L12" s="9">
        <f>J12-K12</f>
        <v/>
      </c>
      <c r="M12" s="9">
        <f>IF(G12&gt;0,L12/G12,0)</f>
        <v/>
      </c>
      <c r="N12" s="4" t="inlineStr">
        <is>
          <t>Teoretisk livslängd passerad. Balkongbesiktning 2024 utan anmärkning; renovering planerad 2038; kvarvarande 12 år. Bedömning.</t>
        </is>
      </c>
      <c r="O12" s="4" t="inlineStr">
        <is>
          <t>K3 17.16–17.17</t>
        </is>
      </c>
    </row>
    <row r="13">
      <c r="A13" s="1" t="inlineStr">
        <is>
          <t>Ventilation (självdrag)</t>
        </is>
      </c>
      <c r="B13" s="5" t="inlineStr">
        <is>
          <t>FAR-exempel</t>
        </is>
      </c>
      <c r="C13" s="8" t="n">
        <v>0.02</v>
      </c>
      <c r="D13" s="9">
        <f>(Sammanfattning!B12-(J7))*C13/(C5+C6+C8+C9+C10+C11+C12+C13)</f>
        <v/>
      </c>
      <c r="E13" s="6" t="n">
        <v>1968</v>
      </c>
      <c r="F13" s="6" t="n">
        <v>100</v>
      </c>
      <c r="G13" s="13">
        <f>F13-(2026-E13)</f>
        <v/>
      </c>
      <c r="H13" s="9">
        <f>D13*G13/F13</f>
        <v/>
      </c>
      <c r="I13" s="14">
        <f>H13/(H5+H6+H8+H9+H10+H11+H12+H13)</f>
        <v/>
      </c>
      <c r="J13" s="9">
        <f>(Sammanfattning!B12-(J7))*I13</f>
        <v/>
      </c>
      <c r="K13" s="9">
        <f>(Sammanfattning!B13-(K7))*I13</f>
        <v/>
      </c>
      <c r="L13" s="9">
        <f>J13-K13</f>
        <v/>
      </c>
      <c r="M13" s="9">
        <f>IF(G13&gt;0,L13/G13,0)</f>
        <v/>
      </c>
      <c r="N13" s="4" t="inlineStr">
        <is>
          <t>Självdrag, FAR tabell 2: 100 år. Kvarvarande 42 år, formel.</t>
        </is>
      </c>
      <c r="O13" s="4" t="inlineStr">
        <is>
          <t>K3 17.4</t>
        </is>
      </c>
    </row>
    <row r="14">
      <c r="A14" s="1" t="inlineStr">
        <is>
          <t>Summa byggnad</t>
        </is>
      </c>
      <c r="B14" s="2" t="n"/>
      <c r="C14" s="2" t="n"/>
      <c r="D14" s="9">
        <f>SUM(D5:D13)</f>
        <v/>
      </c>
      <c r="E14" s="2" t="n"/>
      <c r="F14" s="2" t="n"/>
      <c r="G14" s="2" t="n"/>
      <c r="H14" s="2" t="n"/>
      <c r="I14" s="14">
        <f>SUM(I5,I6,I8,I9,I10,I11,I12,I13)</f>
        <v/>
      </c>
      <c r="J14" s="9">
        <f>SUM(J5:J13)</f>
        <v/>
      </c>
      <c r="K14" s="9">
        <f>SUM(K5:K13)</f>
        <v/>
      </c>
      <c r="L14" s="9">
        <f>SUM(L5:L13)</f>
        <v/>
      </c>
      <c r="M14" s="9">
        <f>SUM(M5:M13)</f>
        <v/>
      </c>
      <c r="N14" s="2" t="n"/>
      <c r="O14" s="2" t="n"/>
    </row>
    <row r="15">
      <c r="A15" s="1" t="inlineStr">
        <is>
          <t>Mark (skrivs inte av)</t>
        </is>
      </c>
      <c r="B15" s="2" t="n"/>
      <c r="C15" s="2" t="n"/>
      <c r="D15" s="2" t="n"/>
      <c r="E15" s="2" t="n"/>
      <c r="F15" s="2" t="n"/>
      <c r="G15" s="2" t="n"/>
      <c r="H15" s="2" t="n"/>
      <c r="I15" s="2" t="n"/>
      <c r="J15" s="10">
        <f>Sammanfattning!B14</f>
        <v/>
      </c>
      <c r="K15" s="2" t="n"/>
      <c r="L15" s="2" t="n"/>
      <c r="M15" s="2" t="n"/>
      <c r="N15" s="3" t="inlineStr">
        <is>
          <t>Skiljs av före fördelningen; mark har obegränsad nyttjandeperiod</t>
        </is>
      </c>
      <c r="O15" s="2" t="n"/>
    </row>
    <row r="16">
      <c r="A16" s="2" t="n"/>
      <c r="B16" s="2" t="n"/>
      <c r="C16" s="2" t="n"/>
      <c r="D16" s="2" t="n"/>
      <c r="E16" s="2" t="n"/>
      <c r="F16" s="2" t="n"/>
      <c r="G16" s="2" t="n"/>
      <c r="H16" s="2" t="n"/>
      <c r="I16" s="2" t="n"/>
      <c r="J16" s="2" t="n"/>
      <c r="K16" s="2" t="n"/>
      <c r="L16" s="2" t="n"/>
      <c r="M16" s="2" t="n"/>
      <c r="N16" s="2" t="n"/>
      <c r="O16" s="2" t="n"/>
    </row>
    <row r="17">
      <c r="A17" s="3" t="inlineStr">
        <is>
          <t>Kontroll: stommens kvarvarande tid får inte vara kortare än någon annan komponents (FAR).</t>
        </is>
      </c>
      <c r="B17" s="2" t="n"/>
      <c r="C17" s="2" t="n"/>
      <c r="D17" s="2" t="n"/>
      <c r="E17" s="2" t="n"/>
      <c r="F17" s="2" t="n"/>
      <c r="G17" s="1">
        <f>IF(G5&gt;=MAX(G6:G13),"OK","KONTROLLERA")</f>
        <v/>
      </c>
      <c r="H17" s="2" t="n"/>
      <c r="I17" s="2" t="n"/>
      <c r="J17" s="2" t="n"/>
      <c r="K17" s="2" t="n"/>
      <c r="L17" s="2" t="n"/>
      <c r="M17" s="2" t="n"/>
      <c r="N17" s="2" t="n"/>
      <c r="O17" s="2" t="n"/>
    </row>
    <row r="18">
      <c r="A18" s="3" t="inlineStr">
        <is>
          <t>Kontroll: Andel 2 summerar till 100 % för de fördelade komponenterna.</t>
        </is>
      </c>
      <c r="B18" s="2" t="n"/>
      <c r="C18" s="2" t="n"/>
      <c r="D18" s="2" t="n"/>
      <c r="E18" s="2" t="n"/>
      <c r="F18" s="2" t="n"/>
      <c r="G18" s="2" t="n"/>
      <c r="H18" s="2" t="n"/>
      <c r="I18" s="1">
        <f>IF(ABS(I14-1)&lt;0.0001,"OK","FEL")</f>
        <v/>
      </c>
      <c r="J18" s="2" t="n"/>
      <c r="K18" s="2" t="n"/>
      <c r="L18" s="2" t="n"/>
      <c r="M18" s="2" t="n"/>
      <c r="N18" s="2" t="n"/>
      <c r="O18" s="2" t="n"/>
    </row>
    <row r="19">
      <c r="A19" s="2" t="n"/>
      <c r="B19" s="2" t="n"/>
      <c r="C19" s="2" t="n"/>
      <c r="D19" s="2" t="n"/>
      <c r="E19" s="2" t="n"/>
      <c r="F19" s="2" t="n"/>
      <c r="G19" s="2" t="n"/>
      <c r="H19" s="2" t="n"/>
      <c r="I19" s="2" t="n"/>
      <c r="J19" s="2" t="n"/>
      <c r="K19" s="2" t="n"/>
      <c r="L19" s="2" t="n"/>
      <c r="M19" s="2" t="n"/>
      <c r="N19" s="2" t="n"/>
      <c r="O19" s="2" t="n"/>
    </row>
    <row r="20">
      <c r="A20" s="3" t="inlineStr">
        <is>
          <t>Förenkling: nyttjandeperioder och kvarvarande tid räknas i hela år från startår till övergångsåret. Uppgiftskomponenters ackumulerade avskrivning följer K2-bokföringen (hela räkenskapsår).</t>
        </is>
      </c>
      <c r="B20" s="2" t="n"/>
      <c r="C20" s="2" t="n"/>
      <c r="D20" s="2" t="n"/>
      <c r="E20" s="2" t="n"/>
      <c r="F20" s="2" t="n"/>
      <c r="G20" s="2" t="n"/>
      <c r="H20" s="2" t="n"/>
      <c r="I20" s="2" t="n"/>
      <c r="J20" s="2" t="n"/>
      <c r="K20" s="2" t="n"/>
      <c r="L20" s="2" t="n"/>
      <c r="M20" s="2" t="n"/>
      <c r="N20" s="2" t="n"/>
      <c r="O20" s="2" t="n"/>
    </row>
  </sheetData>
  <mergeCells count="1">
    <mergeCell ref="A2:O2"/>
  </mergeCells>
  <pageMargins left="0.75" right="0.75" top="1" bottom="1" header="0.5" footer="0.5"/>
  <legacyDrawing xmlns:r="http://schemas.openxmlformats.org/officeDocument/2006/relationships" r:id="anysvml"/>
</worksheet>
</file>

<file path=xl/worksheets/sheet3.xml><?xml version="1.0" encoding="utf-8"?>
<worksheet xmlns="http://schemas.openxmlformats.org/spreadsheetml/2006/main">
  <sheetPr>
    <outlinePr summaryBelow="1" summaryRight="1"/>
    <pageSetUpPr/>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4" customWidth="1" min="1" max="1"/>
    <col width="12" customWidth="1" min="2" max="2"/>
    <col width="12" customWidth="1" min="3" max="3"/>
    <col width="12" customWidth="1" min="4" max="4"/>
    <col width="12" customWidth="1" min="5" max="5"/>
    <col width="12" customWidth="1" min="6" max="6"/>
    <col width="12" customWidth="1" min="7" max="7"/>
    <col width="12" customWidth="1" min="8" max="8"/>
    <col width="12" customWidth="1" min="9" max="9"/>
    <col width="12" customWidth="1" min="10" max="10"/>
    <col width="12" customWidth="1" min="11" max="11"/>
    <col width="14" customWidth="1" min="12" max="12"/>
  </cols>
  <sheetData>
    <row r="1">
      <c r="A1" s="1" t="inlineStr">
        <is>
          <t>Avskrivningsplan 2026–2035 (linjär per komponent, formler)</t>
        </is>
      </c>
      <c r="B1" s="2" t="n"/>
      <c r="C1" s="2" t="n"/>
      <c r="D1" s="2" t="n"/>
      <c r="E1" s="2" t="n"/>
      <c r="F1" s="2" t="n"/>
      <c r="G1" s="2" t="n"/>
      <c r="H1" s="2" t="n"/>
      <c r="I1" s="2" t="n"/>
      <c r="J1" s="2" t="n"/>
      <c r="K1" s="2" t="n"/>
      <c r="L1" s="2" t="n"/>
    </row>
    <row r="2">
      <c r="A2" s="3" t="inlineStr">
        <is>
          <t>Övre tabellen: årets avskrivning per komponent. Nedre tabellen: redovisat värde vid årets slut. Ändra en bedömning på bladet Komponenter så räknas planen om.</t>
        </is>
      </c>
      <c r="B2" s="2" t="n"/>
      <c r="C2" s="2" t="n"/>
      <c r="D2" s="2" t="n"/>
      <c r="E2" s="2" t="n"/>
      <c r="F2" s="2" t="n"/>
      <c r="G2" s="2" t="n"/>
      <c r="H2" s="2" t="n"/>
      <c r="I2" s="2" t="n"/>
      <c r="J2" s="2" t="n"/>
      <c r="K2" s="2" t="n"/>
      <c r="L2" s="2" t="n"/>
    </row>
    <row r="3">
      <c r="A3" s="2" t="n"/>
      <c r="B3" s="2" t="n"/>
      <c r="C3" s="2" t="n"/>
      <c r="D3" s="2" t="n"/>
      <c r="E3" s="2" t="n"/>
      <c r="F3" s="2" t="n"/>
      <c r="G3" s="2" t="n"/>
      <c r="H3" s="2" t="n"/>
      <c r="I3" s="2" t="n"/>
      <c r="J3" s="2" t="n"/>
      <c r="K3" s="2" t="n"/>
      <c r="L3" s="2" t="n"/>
    </row>
    <row r="4">
      <c r="A4" s="12" t="inlineStr">
        <is>
          <t>Komponent</t>
        </is>
      </c>
      <c r="B4" s="12" t="inlineStr">
        <is>
          <t>2026</t>
        </is>
      </c>
      <c r="C4" s="12" t="inlineStr">
        <is>
          <t>2027</t>
        </is>
      </c>
      <c r="D4" s="12" t="inlineStr">
        <is>
          <t>2028</t>
        </is>
      </c>
      <c r="E4" s="12" t="inlineStr">
        <is>
          <t>2029</t>
        </is>
      </c>
      <c r="F4" s="12" t="inlineStr">
        <is>
          <t>2030</t>
        </is>
      </c>
      <c r="G4" s="12" t="inlineStr">
        <is>
          <t>2031</t>
        </is>
      </c>
      <c r="H4" s="12" t="inlineStr">
        <is>
          <t>2032</t>
        </is>
      </c>
      <c r="I4" s="12" t="inlineStr">
        <is>
          <t>2033</t>
        </is>
      </c>
      <c r="J4" s="12" t="inlineStr">
        <is>
          <t>2034</t>
        </is>
      </c>
      <c r="K4" s="12" t="inlineStr">
        <is>
          <t>2035</t>
        </is>
      </c>
      <c r="L4" s="12" t="inlineStr">
        <is>
          <t>Summa 10 år</t>
        </is>
      </c>
    </row>
    <row r="5">
      <c r="A5" s="11">
        <f>Komponenter!A5</f>
        <v/>
      </c>
      <c r="B5" s="9">
        <f>MIN(Komponenter!L5,Komponenter!M5)</f>
        <v/>
      </c>
      <c r="C5" s="9">
        <f>MIN(B18,Komponenter!M5)</f>
        <v/>
      </c>
      <c r="D5" s="9">
        <f>MIN(C18,Komponenter!M5)</f>
        <v/>
      </c>
      <c r="E5" s="9">
        <f>MIN(D18,Komponenter!M5)</f>
        <v/>
      </c>
      <c r="F5" s="9">
        <f>MIN(E18,Komponenter!M5)</f>
        <v/>
      </c>
      <c r="G5" s="9">
        <f>MIN(F18,Komponenter!M5)</f>
        <v/>
      </c>
      <c r="H5" s="9">
        <f>MIN(G18,Komponenter!M5)</f>
        <v/>
      </c>
      <c r="I5" s="9">
        <f>MIN(H18,Komponenter!M5)</f>
        <v/>
      </c>
      <c r="J5" s="9">
        <f>MIN(I18,Komponenter!M5)</f>
        <v/>
      </c>
      <c r="K5" s="9">
        <f>MIN(J18,Komponenter!M5)</f>
        <v/>
      </c>
      <c r="L5" s="9">
        <f>SUM(B5:K5)</f>
        <v/>
      </c>
    </row>
    <row r="6">
      <c r="A6" s="11">
        <f>Komponenter!A6</f>
        <v/>
      </c>
      <c r="B6" s="9">
        <f>MIN(Komponenter!L6,Komponenter!M6)</f>
        <v/>
      </c>
      <c r="C6" s="9">
        <f>MIN(B19,Komponenter!M6)</f>
        <v/>
      </c>
      <c r="D6" s="9">
        <f>MIN(C19,Komponenter!M6)</f>
        <v/>
      </c>
      <c r="E6" s="9">
        <f>MIN(D19,Komponenter!M6)</f>
        <v/>
      </c>
      <c r="F6" s="9">
        <f>MIN(E19,Komponenter!M6)</f>
        <v/>
      </c>
      <c r="G6" s="9">
        <f>MIN(F19,Komponenter!M6)</f>
        <v/>
      </c>
      <c r="H6" s="9">
        <f>MIN(G19,Komponenter!M6)</f>
        <v/>
      </c>
      <c r="I6" s="9">
        <f>MIN(H19,Komponenter!M6)</f>
        <v/>
      </c>
      <c r="J6" s="9">
        <f>MIN(I19,Komponenter!M6)</f>
        <v/>
      </c>
      <c r="K6" s="9">
        <f>MIN(J19,Komponenter!M6)</f>
        <v/>
      </c>
      <c r="L6" s="9">
        <f>SUM(B6:K6)</f>
        <v/>
      </c>
    </row>
    <row r="7">
      <c r="A7" s="11">
        <f>Komponenter!A7</f>
        <v/>
      </c>
      <c r="B7" s="9">
        <f>MIN(Komponenter!L7,Komponenter!M7)</f>
        <v/>
      </c>
      <c r="C7" s="9">
        <f>MIN(B20,Komponenter!M7)</f>
        <v/>
      </c>
      <c r="D7" s="9">
        <f>MIN(C20,Komponenter!M7)</f>
        <v/>
      </c>
      <c r="E7" s="9">
        <f>MIN(D20,Komponenter!M7)</f>
        <v/>
      </c>
      <c r="F7" s="9">
        <f>MIN(E20,Komponenter!M7)</f>
        <v/>
      </c>
      <c r="G7" s="9">
        <f>MIN(F20,Komponenter!M7)</f>
        <v/>
      </c>
      <c r="H7" s="9">
        <f>MIN(G20,Komponenter!M7)</f>
        <v/>
      </c>
      <c r="I7" s="9">
        <f>MIN(H20,Komponenter!M7)</f>
        <v/>
      </c>
      <c r="J7" s="9">
        <f>MIN(I20,Komponenter!M7)</f>
        <v/>
      </c>
      <c r="K7" s="9">
        <f>MIN(J20,Komponenter!M7)</f>
        <v/>
      </c>
      <c r="L7" s="9">
        <f>SUM(B7:K7)</f>
        <v/>
      </c>
    </row>
    <row r="8">
      <c r="A8" s="11">
        <f>Komponenter!A8</f>
        <v/>
      </c>
      <c r="B8" s="9">
        <f>MIN(Komponenter!L8,Komponenter!M8)</f>
        <v/>
      </c>
      <c r="C8" s="9">
        <f>MIN(B21,Komponenter!M8)</f>
        <v/>
      </c>
      <c r="D8" s="9">
        <f>MIN(C21,Komponenter!M8)</f>
        <v/>
      </c>
      <c r="E8" s="9">
        <f>MIN(D21,Komponenter!M8)</f>
        <v/>
      </c>
      <c r="F8" s="9">
        <f>MIN(E21,Komponenter!M8)</f>
        <v/>
      </c>
      <c r="G8" s="9">
        <f>MIN(F21,Komponenter!M8)</f>
        <v/>
      </c>
      <c r="H8" s="9">
        <f>MIN(G21,Komponenter!M8)</f>
        <v/>
      </c>
      <c r="I8" s="9">
        <f>MIN(H21,Komponenter!M8)</f>
        <v/>
      </c>
      <c r="J8" s="9">
        <f>MIN(I21,Komponenter!M8)</f>
        <v/>
      </c>
      <c r="K8" s="9">
        <f>MIN(J21,Komponenter!M8)</f>
        <v/>
      </c>
      <c r="L8" s="9">
        <f>SUM(B8:K8)</f>
        <v/>
      </c>
    </row>
    <row r="9">
      <c r="A9" s="11">
        <f>Komponenter!A9</f>
        <v/>
      </c>
      <c r="B9" s="9">
        <f>MIN(Komponenter!L9,Komponenter!M9)</f>
        <v/>
      </c>
      <c r="C9" s="9">
        <f>MIN(B22,Komponenter!M9)</f>
        <v/>
      </c>
      <c r="D9" s="9">
        <f>MIN(C22,Komponenter!M9)</f>
        <v/>
      </c>
      <c r="E9" s="9">
        <f>MIN(D22,Komponenter!M9)</f>
        <v/>
      </c>
      <c r="F9" s="9">
        <f>MIN(E22,Komponenter!M9)</f>
        <v/>
      </c>
      <c r="G9" s="9">
        <f>MIN(F22,Komponenter!M9)</f>
        <v/>
      </c>
      <c r="H9" s="9">
        <f>MIN(G22,Komponenter!M9)</f>
        <v/>
      </c>
      <c r="I9" s="9">
        <f>MIN(H22,Komponenter!M9)</f>
        <v/>
      </c>
      <c r="J9" s="9">
        <f>MIN(I22,Komponenter!M9)</f>
        <v/>
      </c>
      <c r="K9" s="9">
        <f>MIN(J22,Komponenter!M9)</f>
        <v/>
      </c>
      <c r="L9" s="9">
        <f>SUM(B9:K9)</f>
        <v/>
      </c>
    </row>
    <row r="10">
      <c r="A10" s="11">
        <f>Komponenter!A10</f>
        <v/>
      </c>
      <c r="B10" s="9">
        <f>MIN(Komponenter!L10,Komponenter!M10)</f>
        <v/>
      </c>
      <c r="C10" s="9">
        <f>MIN(B23,Komponenter!M10)</f>
        <v/>
      </c>
      <c r="D10" s="9">
        <f>MIN(C23,Komponenter!M10)</f>
        <v/>
      </c>
      <c r="E10" s="9">
        <f>MIN(D23,Komponenter!M10)</f>
        <v/>
      </c>
      <c r="F10" s="9">
        <f>MIN(E23,Komponenter!M10)</f>
        <v/>
      </c>
      <c r="G10" s="9">
        <f>MIN(F23,Komponenter!M10)</f>
        <v/>
      </c>
      <c r="H10" s="9">
        <f>MIN(G23,Komponenter!M10)</f>
        <v/>
      </c>
      <c r="I10" s="9">
        <f>MIN(H23,Komponenter!M10)</f>
        <v/>
      </c>
      <c r="J10" s="9">
        <f>MIN(I23,Komponenter!M10)</f>
        <v/>
      </c>
      <c r="K10" s="9">
        <f>MIN(J23,Komponenter!M10)</f>
        <v/>
      </c>
      <c r="L10" s="9">
        <f>SUM(B10:K10)</f>
        <v/>
      </c>
    </row>
    <row r="11">
      <c r="A11" s="11">
        <f>Komponenter!A11</f>
        <v/>
      </c>
      <c r="B11" s="9">
        <f>MIN(Komponenter!L11,Komponenter!M11)</f>
        <v/>
      </c>
      <c r="C11" s="9">
        <f>MIN(B24,Komponenter!M11)</f>
        <v/>
      </c>
      <c r="D11" s="9">
        <f>MIN(C24,Komponenter!M11)</f>
        <v/>
      </c>
      <c r="E11" s="9">
        <f>MIN(D24,Komponenter!M11)</f>
        <v/>
      </c>
      <c r="F11" s="9">
        <f>MIN(E24,Komponenter!M11)</f>
        <v/>
      </c>
      <c r="G11" s="9">
        <f>MIN(F24,Komponenter!M11)</f>
        <v/>
      </c>
      <c r="H11" s="9">
        <f>MIN(G24,Komponenter!M11)</f>
        <v/>
      </c>
      <c r="I11" s="9">
        <f>MIN(H24,Komponenter!M11)</f>
        <v/>
      </c>
      <c r="J11" s="9">
        <f>MIN(I24,Komponenter!M11)</f>
        <v/>
      </c>
      <c r="K11" s="9">
        <f>MIN(J24,Komponenter!M11)</f>
        <v/>
      </c>
      <c r="L11" s="9">
        <f>SUM(B11:K11)</f>
        <v/>
      </c>
    </row>
    <row r="12">
      <c r="A12" s="11">
        <f>Komponenter!A12</f>
        <v/>
      </c>
      <c r="B12" s="9">
        <f>MIN(Komponenter!L12,Komponenter!M12)</f>
        <v/>
      </c>
      <c r="C12" s="9">
        <f>MIN(B25,Komponenter!M12)</f>
        <v/>
      </c>
      <c r="D12" s="9">
        <f>MIN(C25,Komponenter!M12)</f>
        <v/>
      </c>
      <c r="E12" s="9">
        <f>MIN(D25,Komponenter!M12)</f>
        <v/>
      </c>
      <c r="F12" s="9">
        <f>MIN(E25,Komponenter!M12)</f>
        <v/>
      </c>
      <c r="G12" s="9">
        <f>MIN(F25,Komponenter!M12)</f>
        <v/>
      </c>
      <c r="H12" s="9">
        <f>MIN(G25,Komponenter!M12)</f>
        <v/>
      </c>
      <c r="I12" s="9">
        <f>MIN(H25,Komponenter!M12)</f>
        <v/>
      </c>
      <c r="J12" s="9">
        <f>MIN(I25,Komponenter!M12)</f>
        <v/>
      </c>
      <c r="K12" s="9">
        <f>MIN(J25,Komponenter!M12)</f>
        <v/>
      </c>
      <c r="L12" s="9">
        <f>SUM(B12:K12)</f>
        <v/>
      </c>
    </row>
    <row r="13">
      <c r="A13" s="11">
        <f>Komponenter!A13</f>
        <v/>
      </c>
      <c r="B13" s="9">
        <f>MIN(Komponenter!L13,Komponenter!M13)</f>
        <v/>
      </c>
      <c r="C13" s="9">
        <f>MIN(B26,Komponenter!M13)</f>
        <v/>
      </c>
      <c r="D13" s="9">
        <f>MIN(C26,Komponenter!M13)</f>
        <v/>
      </c>
      <c r="E13" s="9">
        <f>MIN(D26,Komponenter!M13)</f>
        <v/>
      </c>
      <c r="F13" s="9">
        <f>MIN(E26,Komponenter!M13)</f>
        <v/>
      </c>
      <c r="G13" s="9">
        <f>MIN(F26,Komponenter!M13)</f>
        <v/>
      </c>
      <c r="H13" s="9">
        <f>MIN(G26,Komponenter!M13)</f>
        <v/>
      </c>
      <c r="I13" s="9">
        <f>MIN(H26,Komponenter!M13)</f>
        <v/>
      </c>
      <c r="J13" s="9">
        <f>MIN(I26,Komponenter!M13)</f>
        <v/>
      </c>
      <c r="K13" s="9">
        <f>MIN(J26,Komponenter!M13)</f>
        <v/>
      </c>
      <c r="L13" s="9">
        <f>SUM(B13:K13)</f>
        <v/>
      </c>
    </row>
    <row r="14">
      <c r="A14" s="1" t="inlineStr">
        <is>
          <t>Summa avskrivning</t>
        </is>
      </c>
      <c r="B14" s="9">
        <f>SUM(B5:B13)</f>
        <v/>
      </c>
      <c r="C14" s="9">
        <f>SUM(C5:C13)</f>
        <v/>
      </c>
      <c r="D14" s="9">
        <f>SUM(D5:D13)</f>
        <v/>
      </c>
      <c r="E14" s="9">
        <f>SUM(E5:E13)</f>
        <v/>
      </c>
      <c r="F14" s="9">
        <f>SUM(F5:F13)</f>
        <v/>
      </c>
      <c r="G14" s="9">
        <f>SUM(G5:G13)</f>
        <v/>
      </c>
      <c r="H14" s="9">
        <f>SUM(H5:H13)</f>
        <v/>
      </c>
      <c r="I14" s="9">
        <f>SUM(I5:I13)</f>
        <v/>
      </c>
      <c r="J14" s="9">
        <f>SUM(J5:J13)</f>
        <v/>
      </c>
      <c r="K14" s="9">
        <f>SUM(K5:K13)</f>
        <v/>
      </c>
      <c r="L14" s="9">
        <f>SUM(L5:L13)</f>
        <v/>
      </c>
    </row>
    <row r="15">
      <c r="A15" s="1" t="inlineStr">
        <is>
          <t>Avskrivning enligt K2 (jämförelse)</t>
        </is>
      </c>
      <c r="B15" s="10">
        <f>Sammanfattning!B20</f>
        <v/>
      </c>
      <c r="C15" s="10">
        <f>Sammanfattning!B20</f>
        <v/>
      </c>
      <c r="D15" s="10">
        <f>Sammanfattning!B20</f>
        <v/>
      </c>
      <c r="E15" s="10">
        <f>Sammanfattning!B20</f>
        <v/>
      </c>
      <c r="F15" s="10">
        <f>Sammanfattning!B20</f>
        <v/>
      </c>
      <c r="G15" s="10">
        <f>Sammanfattning!B20</f>
        <v/>
      </c>
      <c r="H15" s="10">
        <f>Sammanfattning!B20</f>
        <v/>
      </c>
      <c r="I15" s="10">
        <f>Sammanfattning!B20</f>
        <v/>
      </c>
      <c r="J15" s="10">
        <f>Sammanfattning!B20</f>
        <v/>
      </c>
      <c r="K15" s="10">
        <f>Sammanfattning!B20</f>
        <v/>
      </c>
      <c r="L15" s="2" t="n"/>
    </row>
    <row r="16">
      <c r="A16" s="1" t="inlineStr">
        <is>
          <t>Skillnad i resultat (K2 − K3)</t>
        </is>
      </c>
      <c r="B16" s="9">
        <f>B15-B14</f>
        <v/>
      </c>
      <c r="C16" s="9">
        <f>C15-C14</f>
        <v/>
      </c>
      <c r="D16" s="9">
        <f>D15-D14</f>
        <v/>
      </c>
      <c r="E16" s="9">
        <f>E15-E14</f>
        <v/>
      </c>
      <c r="F16" s="9">
        <f>F15-F14</f>
        <v/>
      </c>
      <c r="G16" s="9">
        <f>G15-G14</f>
        <v/>
      </c>
      <c r="H16" s="9">
        <f>H15-H14</f>
        <v/>
      </c>
      <c r="I16" s="9">
        <f>I15-I14</f>
        <v/>
      </c>
      <c r="J16" s="9">
        <f>J15-J14</f>
        <v/>
      </c>
      <c r="K16" s="9">
        <f>K15-K14</f>
        <v/>
      </c>
      <c r="L16" s="2" t="n"/>
    </row>
    <row r="17">
      <c r="A17" s="12" t="inlineStr">
        <is>
          <t>Redovisat värde vid årets slut</t>
        </is>
      </c>
      <c r="B17" s="12" t="inlineStr">
        <is>
          <t>2026</t>
        </is>
      </c>
      <c r="C17" s="12" t="inlineStr">
        <is>
          <t>2027</t>
        </is>
      </c>
      <c r="D17" s="12" t="inlineStr">
        <is>
          <t>2028</t>
        </is>
      </c>
      <c r="E17" s="12" t="inlineStr">
        <is>
          <t>2029</t>
        </is>
      </c>
      <c r="F17" s="12" t="inlineStr">
        <is>
          <t>2030</t>
        </is>
      </c>
      <c r="G17" s="12" t="inlineStr">
        <is>
          <t>2031</t>
        </is>
      </c>
      <c r="H17" s="12" t="inlineStr">
        <is>
          <t>2032</t>
        </is>
      </c>
      <c r="I17" s="12" t="inlineStr">
        <is>
          <t>2033</t>
        </is>
      </c>
      <c r="J17" s="12" t="inlineStr">
        <is>
          <t>2034</t>
        </is>
      </c>
      <c r="K17" s="12" t="inlineStr">
        <is>
          <t>2035</t>
        </is>
      </c>
      <c r="L17" s="12" t="inlineStr"/>
    </row>
    <row r="18">
      <c r="A18" s="11">
        <f>Komponenter!A5</f>
        <v/>
      </c>
      <c r="B18" s="9">
        <f>Komponenter!L5-B5</f>
        <v/>
      </c>
      <c r="C18" s="9">
        <f>B18-C5</f>
        <v/>
      </c>
      <c r="D18" s="9">
        <f>C18-D5</f>
        <v/>
      </c>
      <c r="E18" s="9">
        <f>D18-E5</f>
        <v/>
      </c>
      <c r="F18" s="9">
        <f>E18-F5</f>
        <v/>
      </c>
      <c r="G18" s="9">
        <f>F18-G5</f>
        <v/>
      </c>
      <c r="H18" s="9">
        <f>G18-H5</f>
        <v/>
      </c>
      <c r="I18" s="9">
        <f>H18-I5</f>
        <v/>
      </c>
      <c r="J18" s="9">
        <f>I18-J5</f>
        <v/>
      </c>
      <c r="K18" s="9">
        <f>J18-K5</f>
        <v/>
      </c>
      <c r="L18" s="2" t="n"/>
    </row>
    <row r="19">
      <c r="A19" s="11">
        <f>Komponenter!A6</f>
        <v/>
      </c>
      <c r="B19" s="9">
        <f>Komponenter!L6-B6</f>
        <v/>
      </c>
      <c r="C19" s="9">
        <f>B19-C6</f>
        <v/>
      </c>
      <c r="D19" s="9">
        <f>C19-D6</f>
        <v/>
      </c>
      <c r="E19" s="9">
        <f>D19-E6</f>
        <v/>
      </c>
      <c r="F19" s="9">
        <f>E19-F6</f>
        <v/>
      </c>
      <c r="G19" s="9">
        <f>F19-G6</f>
        <v/>
      </c>
      <c r="H19" s="9">
        <f>G19-H6</f>
        <v/>
      </c>
      <c r="I19" s="9">
        <f>H19-I6</f>
        <v/>
      </c>
      <c r="J19" s="9">
        <f>I19-J6</f>
        <v/>
      </c>
      <c r="K19" s="9">
        <f>J19-K6</f>
        <v/>
      </c>
      <c r="L19" s="2" t="n"/>
    </row>
    <row r="20">
      <c r="A20" s="11">
        <f>Komponenter!A7</f>
        <v/>
      </c>
      <c r="B20" s="9">
        <f>Komponenter!L7-B7</f>
        <v/>
      </c>
      <c r="C20" s="9">
        <f>B20-C7</f>
        <v/>
      </c>
      <c r="D20" s="9">
        <f>C20-D7</f>
        <v/>
      </c>
      <c r="E20" s="9">
        <f>D20-E7</f>
        <v/>
      </c>
      <c r="F20" s="9">
        <f>E20-F7</f>
        <v/>
      </c>
      <c r="G20" s="9">
        <f>F20-G7</f>
        <v/>
      </c>
      <c r="H20" s="9">
        <f>G20-H7</f>
        <v/>
      </c>
      <c r="I20" s="9">
        <f>H20-I7</f>
        <v/>
      </c>
      <c r="J20" s="9">
        <f>I20-J7</f>
        <v/>
      </c>
      <c r="K20" s="9">
        <f>J20-K7</f>
        <v/>
      </c>
      <c r="L20" s="2" t="n"/>
    </row>
    <row r="21">
      <c r="A21" s="11">
        <f>Komponenter!A8</f>
        <v/>
      </c>
      <c r="B21" s="9">
        <f>Komponenter!L8-B8</f>
        <v/>
      </c>
      <c r="C21" s="9">
        <f>B21-C8</f>
        <v/>
      </c>
      <c r="D21" s="9">
        <f>C21-D8</f>
        <v/>
      </c>
      <c r="E21" s="9">
        <f>D21-E8</f>
        <v/>
      </c>
      <c r="F21" s="9">
        <f>E21-F8</f>
        <v/>
      </c>
      <c r="G21" s="9">
        <f>F21-G8</f>
        <v/>
      </c>
      <c r="H21" s="9">
        <f>G21-H8</f>
        <v/>
      </c>
      <c r="I21" s="9">
        <f>H21-I8</f>
        <v/>
      </c>
      <c r="J21" s="9">
        <f>I21-J8</f>
        <v/>
      </c>
      <c r="K21" s="9">
        <f>J21-K8</f>
        <v/>
      </c>
      <c r="L21" s="2" t="n"/>
    </row>
    <row r="22">
      <c r="A22" s="11">
        <f>Komponenter!A9</f>
        <v/>
      </c>
      <c r="B22" s="9">
        <f>Komponenter!L9-B9</f>
        <v/>
      </c>
      <c r="C22" s="9">
        <f>B22-C9</f>
        <v/>
      </c>
      <c r="D22" s="9">
        <f>C22-D9</f>
        <v/>
      </c>
      <c r="E22" s="9">
        <f>D22-E9</f>
        <v/>
      </c>
      <c r="F22" s="9">
        <f>E22-F9</f>
        <v/>
      </c>
      <c r="G22" s="9">
        <f>F22-G9</f>
        <v/>
      </c>
      <c r="H22" s="9">
        <f>G22-H9</f>
        <v/>
      </c>
      <c r="I22" s="9">
        <f>H22-I9</f>
        <v/>
      </c>
      <c r="J22" s="9">
        <f>I22-J9</f>
        <v/>
      </c>
      <c r="K22" s="9">
        <f>J22-K9</f>
        <v/>
      </c>
      <c r="L22" s="2" t="n"/>
    </row>
    <row r="23">
      <c r="A23" s="11">
        <f>Komponenter!A10</f>
        <v/>
      </c>
      <c r="B23" s="9">
        <f>Komponenter!L10-B10</f>
        <v/>
      </c>
      <c r="C23" s="9">
        <f>B23-C10</f>
        <v/>
      </c>
      <c r="D23" s="9">
        <f>C23-D10</f>
        <v/>
      </c>
      <c r="E23" s="9">
        <f>D23-E10</f>
        <v/>
      </c>
      <c r="F23" s="9">
        <f>E23-F10</f>
        <v/>
      </c>
      <c r="G23" s="9">
        <f>F23-G10</f>
        <v/>
      </c>
      <c r="H23" s="9">
        <f>G23-H10</f>
        <v/>
      </c>
      <c r="I23" s="9">
        <f>H23-I10</f>
        <v/>
      </c>
      <c r="J23" s="9">
        <f>I23-J10</f>
        <v/>
      </c>
      <c r="K23" s="9">
        <f>J23-K10</f>
        <v/>
      </c>
      <c r="L23" s="2" t="n"/>
    </row>
    <row r="24">
      <c r="A24" s="11">
        <f>Komponenter!A11</f>
        <v/>
      </c>
      <c r="B24" s="9">
        <f>Komponenter!L11-B11</f>
        <v/>
      </c>
      <c r="C24" s="9">
        <f>B24-C11</f>
        <v/>
      </c>
      <c r="D24" s="9">
        <f>C24-D11</f>
        <v/>
      </c>
      <c r="E24" s="9">
        <f>D24-E11</f>
        <v/>
      </c>
      <c r="F24" s="9">
        <f>E24-F11</f>
        <v/>
      </c>
      <c r="G24" s="9">
        <f>F24-G11</f>
        <v/>
      </c>
      <c r="H24" s="9">
        <f>G24-H11</f>
        <v/>
      </c>
      <c r="I24" s="9">
        <f>H24-I11</f>
        <v/>
      </c>
      <c r="J24" s="9">
        <f>I24-J11</f>
        <v/>
      </c>
      <c r="K24" s="9">
        <f>J24-K11</f>
        <v/>
      </c>
      <c r="L24" s="2" t="n"/>
    </row>
    <row r="25">
      <c r="A25" s="11">
        <f>Komponenter!A12</f>
        <v/>
      </c>
      <c r="B25" s="9">
        <f>Komponenter!L12-B12</f>
        <v/>
      </c>
      <c r="C25" s="9">
        <f>B25-C12</f>
        <v/>
      </c>
      <c r="D25" s="9">
        <f>C25-D12</f>
        <v/>
      </c>
      <c r="E25" s="9">
        <f>D25-E12</f>
        <v/>
      </c>
      <c r="F25" s="9">
        <f>E25-F12</f>
        <v/>
      </c>
      <c r="G25" s="9">
        <f>F25-G12</f>
        <v/>
      </c>
      <c r="H25" s="9">
        <f>G25-H12</f>
        <v/>
      </c>
      <c r="I25" s="9">
        <f>H25-I12</f>
        <v/>
      </c>
      <c r="J25" s="9">
        <f>I25-J12</f>
        <v/>
      </c>
      <c r="K25" s="9">
        <f>J25-K12</f>
        <v/>
      </c>
      <c r="L25" s="2" t="n"/>
    </row>
    <row r="26">
      <c r="A26" s="11">
        <f>Komponenter!A13</f>
        <v/>
      </c>
      <c r="B26" s="9">
        <f>Komponenter!L13-B13</f>
        <v/>
      </c>
      <c r="C26" s="9">
        <f>B26-C13</f>
        <v/>
      </c>
      <c r="D26" s="9">
        <f>C26-D13</f>
        <v/>
      </c>
      <c r="E26" s="9">
        <f>D26-E13</f>
        <v/>
      </c>
      <c r="F26" s="9">
        <f>E26-F13</f>
        <v/>
      </c>
      <c r="G26" s="9">
        <f>F26-G13</f>
        <v/>
      </c>
      <c r="H26" s="9">
        <f>G26-H13</f>
        <v/>
      </c>
      <c r="I26" s="9">
        <f>H26-I13</f>
        <v/>
      </c>
      <c r="J26" s="9">
        <f>I26-J13</f>
        <v/>
      </c>
      <c r="K26" s="9">
        <f>J26-K13</f>
        <v/>
      </c>
      <c r="L26" s="2" t="n"/>
    </row>
    <row r="27">
      <c r="A27" s="1" t="inlineStr">
        <is>
          <t>Summa byggnad</t>
        </is>
      </c>
      <c r="B27" s="9">
        <f>SUM(B18:B26)</f>
        <v/>
      </c>
      <c r="C27" s="9">
        <f>SUM(C18:C26)</f>
        <v/>
      </c>
      <c r="D27" s="9">
        <f>SUM(D18:D26)</f>
        <v/>
      </c>
      <c r="E27" s="9">
        <f>SUM(E18:E26)</f>
        <v/>
      </c>
      <c r="F27" s="9">
        <f>SUM(F18:F26)</f>
        <v/>
      </c>
      <c r="G27" s="9">
        <f>SUM(G18:G26)</f>
        <v/>
      </c>
      <c r="H27" s="9">
        <f>SUM(H18:H26)</f>
        <v/>
      </c>
      <c r="I27" s="9">
        <f>SUM(I18:I26)</f>
        <v/>
      </c>
      <c r="J27" s="9">
        <f>SUM(J18:J26)</f>
        <v/>
      </c>
      <c r="K27" s="9">
        <f>SUM(K18:K26)</f>
        <v/>
      </c>
      <c r="L27" s="2" t="n"/>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31"/>
  <sheetViews>
    <sheetView workbookViewId="0">
      <selection activeCell="A1" sqref="A1"/>
    </sheetView>
  </sheetViews>
  <sheetFormatPr baseColWidth="8" defaultRowHeight="15"/>
  <cols>
    <col width="42" customWidth="1" min="1" max="1"/>
    <col width="20" customWidth="1" min="2" max="2"/>
    <col width="18" customWidth="1" min="3" max="3"/>
    <col width="20" customWidth="1" min="4" max="4"/>
    <col width="60" customWidth="1" min="5" max="5"/>
  </cols>
  <sheetData>
    <row r="1">
      <c r="A1" s="1" t="inlineStr">
        <is>
          <t>Ingångsbalansräkning per 1 januari 2026</t>
        </is>
      </c>
      <c r="B1" s="2" t="n"/>
      <c r="C1" s="2" t="n"/>
      <c r="D1" s="2" t="n"/>
      <c r="E1" s="2" t="n"/>
    </row>
    <row r="2" ht="40" customHeight="1">
      <c r="A2" s="4" t="inlineStr">
        <is>
          <t>K3 35.5–35.6. Byggnaden komponentindelas till oförändrat totalt värde (35.18). Ingen omräkning av jämförelseåret. Uppskjuten skatt prövas och redovisas (här: noll, se kommentar). Fond för yttre underhåll är bundet eget kapital (K3 38.14).</t>
        </is>
      </c>
      <c r="B2" s="2" t="n"/>
      <c r="C2" s="2" t="n"/>
      <c r="D2" s="2" t="n"/>
      <c r="E2" s="2" t="n"/>
    </row>
    <row r="3">
      <c r="A3" s="2" t="n"/>
      <c r="B3" s="2" t="n"/>
      <c r="C3" s="2" t="n"/>
      <c r="D3" s="2" t="n"/>
      <c r="E3" s="2" t="n"/>
    </row>
    <row r="4">
      <c r="A4" s="12" t="inlineStr">
        <is>
          <t>Post</t>
        </is>
      </c>
      <c r="B4" s="12" t="inlineStr">
        <is>
          <t>K2, utgående balans 31 december 2025</t>
        </is>
      </c>
      <c r="C4" s="12" t="inlineStr">
        <is>
          <t>Justering vid övergången</t>
        </is>
      </c>
      <c r="D4" s="12" t="inlineStr">
        <is>
          <t>K3, ingående balans 1 januari 2026</t>
        </is>
      </c>
      <c r="E4" s="12" t="inlineStr">
        <is>
          <t>Kommentar</t>
        </is>
      </c>
    </row>
    <row r="5">
      <c r="A5" s="1" t="inlineStr">
        <is>
          <t>TILLGÅNGAR</t>
        </is>
      </c>
      <c r="B5" s="2" t="n"/>
      <c r="C5" s="2" t="n"/>
      <c r="D5" s="2" t="n"/>
      <c r="E5" s="2" t="n"/>
    </row>
    <row r="6">
      <c r="A6" s="1" t="inlineStr">
        <is>
          <t>Byggnad (komponentindelad, se blad Komponenter)</t>
        </is>
      </c>
      <c r="B6" s="10">
        <f>Sammanfattning!B16</f>
        <v/>
      </c>
      <c r="C6" s="7" t="n">
        <v>0</v>
      </c>
      <c r="D6" s="9">
        <f>B6+C6</f>
        <v/>
      </c>
      <c r="E6" s="4" t="inlineStr">
        <is>
          <t>Samma totala värde före och efter; fördelat på komponenter i anläggningsregistret (K3 35.18)</t>
        </is>
      </c>
    </row>
    <row r="7">
      <c r="A7" s="1" t="inlineStr">
        <is>
          <t>Mark</t>
        </is>
      </c>
      <c r="B7" s="10">
        <f>Sammanfattning!B14</f>
        <v/>
      </c>
      <c r="C7" s="7" t="n">
        <v>0</v>
      </c>
      <c r="D7" s="9">
        <f>B7+C7</f>
        <v/>
      </c>
      <c r="E7" s="4" t="inlineStr">
        <is>
          <t>Skrivs inte av</t>
        </is>
      </c>
    </row>
    <row r="8">
      <c r="A8" s="1" t="inlineStr">
        <is>
          <t>Övriga anläggningstillgångar</t>
        </is>
      </c>
      <c r="B8" s="7" t="n">
        <v>0</v>
      </c>
      <c r="C8" s="7" t="n">
        <v>0</v>
      </c>
      <c r="D8" s="9">
        <f>B8+C8</f>
        <v/>
      </c>
      <c r="E8" s="4" t="inlineStr">
        <is>
          <t>Uppgift</t>
        </is>
      </c>
    </row>
    <row r="9">
      <c r="A9" s="1" t="inlineStr">
        <is>
          <t>Fordringar och förutbetalda kostnader</t>
        </is>
      </c>
      <c r="B9" s="7" t="n">
        <v>300000</v>
      </c>
      <c r="C9" s="7" t="n">
        <v>0</v>
      </c>
      <c r="D9" s="9">
        <f>B9+C9</f>
        <v/>
      </c>
      <c r="E9" s="4" t="inlineStr">
        <is>
          <t>Uppgift</t>
        </is>
      </c>
    </row>
    <row r="10">
      <c r="A10" s="1" t="inlineStr">
        <is>
          <t>Kassa och bank</t>
        </is>
      </c>
      <c r="B10" s="7" t="n">
        <v>2500000</v>
      </c>
      <c r="C10" s="7" t="n">
        <v>0</v>
      </c>
      <c r="D10" s="9">
        <f>B10+C10</f>
        <v/>
      </c>
      <c r="E10" s="4" t="inlineStr">
        <is>
          <t>Uppgift. Påverkas inte av bytet.</t>
        </is>
      </c>
    </row>
    <row r="11">
      <c r="A11" s="1" t="inlineStr">
        <is>
          <t>Summa tillgångar</t>
        </is>
      </c>
      <c r="B11" s="9">
        <f>SUM(B6:B10)</f>
        <v/>
      </c>
      <c r="C11" s="9">
        <f>SUM(C6:C10)</f>
        <v/>
      </c>
      <c r="D11" s="9">
        <f>SUM(D6:D10)</f>
        <v/>
      </c>
      <c r="E11" s="2" t="n"/>
    </row>
    <row r="12">
      <c r="A12" s="1" t="inlineStr"/>
      <c r="B12" s="2" t="n"/>
      <c r="C12" s="2" t="n"/>
      <c r="D12" s="2" t="n"/>
      <c r="E12" s="2" t="n"/>
    </row>
    <row r="13">
      <c r="A13" s="1" t="inlineStr">
        <is>
          <t>EGET KAPITAL OCH SKULDER</t>
        </is>
      </c>
      <c r="B13" s="2" t="n"/>
      <c r="C13" s="2" t="n"/>
      <c r="D13" s="2" t="n"/>
      <c r="E13" s="2" t="n"/>
    </row>
    <row r="14">
      <c r="A14" s="1" t="inlineStr">
        <is>
          <t>Medlemsinsatser och upplåtelseavgifter (bundet)</t>
        </is>
      </c>
      <c r="B14" s="7" t="n">
        <v>8300000</v>
      </c>
      <c r="C14" s="7" t="n">
        <v>0</v>
      </c>
      <c r="D14" s="9">
        <f>B14+C14</f>
        <v/>
      </c>
      <c r="E14" s="4" t="inlineStr">
        <is>
          <t>Uppgift</t>
        </is>
      </c>
    </row>
    <row r="15">
      <c r="A15" s="1" t="inlineStr">
        <is>
          <t>Fond för yttre underhåll (bundet)</t>
        </is>
      </c>
      <c r="B15" s="7" t="n">
        <v>1200000</v>
      </c>
      <c r="C15" s="7" t="n">
        <v>0</v>
      </c>
      <c r="D15" s="9">
        <f>B15+C15</f>
        <v/>
      </c>
      <c r="E15" s="4" t="inlineStr">
        <is>
          <t>Bundet eget kapital enligt stadgar; avsättningar sker inom eget kapital (K3 38.14–38.15)</t>
        </is>
      </c>
    </row>
    <row r="16">
      <c r="A16" s="1" t="inlineStr">
        <is>
          <t>Balanserat resultat (fritt)</t>
        </is>
      </c>
      <c r="B16" s="7" t="n">
        <v>-400000</v>
      </c>
      <c r="C16" s="7" t="n">
        <v>0</v>
      </c>
      <c r="D16" s="9">
        <f>B16+C16</f>
        <v/>
      </c>
      <c r="E16" s="4" t="inlineStr">
        <is>
          <t>Uppgift. Eventuella justeringar vid övergången redovisas här (35.8). I detta fall: inga.</t>
        </is>
      </c>
    </row>
    <row r="17">
      <c r="A17" s="1" t="inlineStr">
        <is>
          <t>Summa eget kapital</t>
        </is>
      </c>
      <c r="B17" s="9">
        <f>SUM(B14:B16)</f>
        <v/>
      </c>
      <c r="C17" s="9">
        <f>SUM(C14:C16)</f>
        <v/>
      </c>
      <c r="D17" s="9">
        <f>SUM(D14:D16)</f>
        <v/>
      </c>
      <c r="E17" s="2" t="n"/>
    </row>
    <row r="18">
      <c r="A18" s="1" t="inlineStr">
        <is>
          <t>Uppskjuten skatteskuld</t>
        </is>
      </c>
      <c r="B18" s="7" t="n">
        <v>0</v>
      </c>
      <c r="C18" s="7" t="n">
        <v>0</v>
      </c>
      <c r="D18" s="9">
        <f>B18+C18</f>
        <v/>
      </c>
      <c r="E18" s="4" t="inlineStr">
        <is>
          <t>Prövad: föreningens fastighet är i huvudsak inte skattepliktig verksamhet och inget temporärt skillnadsbelopp av betydelse har identifierats. Posten redovisas med noll och omprövas årligen. (BFN:s exempel: skillnad redovisat/skattemässigt värde × 20,6 %.)</t>
        </is>
      </c>
    </row>
    <row r="19">
      <c r="A19" s="1" t="inlineStr">
        <is>
          <t>Skulder till kreditinstitut</t>
        </is>
      </c>
      <c r="B19" s="7" t="n">
        <v>15000000</v>
      </c>
      <c r="C19" s="7" t="n">
        <v>0</v>
      </c>
      <c r="D19" s="9">
        <f>B19+C19</f>
        <v/>
      </c>
      <c r="E19" s="4" t="inlineStr">
        <is>
          <t>Uppgift</t>
        </is>
      </c>
    </row>
    <row r="20">
      <c r="A20" s="1" t="inlineStr">
        <is>
          <t>Leverantörsskulder</t>
        </is>
      </c>
      <c r="B20" s="7" t="n">
        <v>400000</v>
      </c>
      <c r="C20" s="7" t="n">
        <v>0</v>
      </c>
      <c r="D20" s="9">
        <f>B20+C20</f>
        <v/>
      </c>
      <c r="E20" s="4" t="inlineStr">
        <is>
          <t>Uppgift</t>
        </is>
      </c>
    </row>
    <row r="21">
      <c r="A21" s="1" t="inlineStr">
        <is>
          <t>Upplupna kostnader och förutbetalda intäkter</t>
        </is>
      </c>
      <c r="B21" s="7" t="n">
        <v>300000</v>
      </c>
      <c r="C21" s="7" t="n">
        <v>0</v>
      </c>
      <c r="D21" s="9">
        <f>B21+C21</f>
        <v/>
      </c>
      <c r="E21" s="4" t="inlineStr">
        <is>
          <t>Uppgift</t>
        </is>
      </c>
    </row>
    <row r="22">
      <c r="A22" s="1" t="inlineStr">
        <is>
          <t>Summa eget kapital och skulder</t>
        </is>
      </c>
      <c r="B22" s="9">
        <f>B17+SUM(B18:B21)</f>
        <v/>
      </c>
      <c r="C22" s="9">
        <f>C17+SUM(C18:C21)</f>
        <v/>
      </c>
      <c r="D22" s="9">
        <f>D17+SUM(D18:D21)</f>
        <v/>
      </c>
      <c r="E22" s="2" t="n"/>
    </row>
    <row r="23">
      <c r="A23" s="2" t="n"/>
      <c r="B23" s="2" t="n"/>
      <c r="C23" s="2" t="n"/>
      <c r="D23" s="2" t="n"/>
      <c r="E23" s="2" t="n"/>
    </row>
    <row r="24">
      <c r="A24" s="2" t="n"/>
      <c r="B24" s="2" t="n"/>
      <c r="C24" s="2" t="n"/>
      <c r="D24" s="2" t="n"/>
      <c r="E24" s="2" t="n"/>
    </row>
    <row r="25">
      <c r="A25" s="2" t="n"/>
      <c r="B25" s="2" t="n"/>
      <c r="C25" s="2" t="n"/>
      <c r="D25" s="2" t="n"/>
      <c r="E25" s="2" t="n"/>
    </row>
    <row r="26">
      <c r="A26" s="2" t="n"/>
      <c r="B26" s="2" t="n"/>
      <c r="C26" s="2" t="n"/>
      <c r="D26" s="2" t="n"/>
      <c r="E26" s="2" t="n"/>
    </row>
    <row r="27">
      <c r="A27" s="2" t="n"/>
      <c r="B27" s="2" t="n"/>
      <c r="C27" s="2" t="n"/>
      <c r="D27" s="2" t="n"/>
      <c r="E27" s="2" t="n"/>
    </row>
    <row r="28">
      <c r="A28" s="2" t="n"/>
      <c r="B28" s="2" t="n"/>
      <c r="C28" s="2" t="n"/>
      <c r="D28" s="2" t="n"/>
      <c r="E28" s="2" t="n"/>
    </row>
    <row r="29">
      <c r="A29" s="2" t="n"/>
      <c r="B29" s="2" t="n"/>
      <c r="C29" s="2" t="n"/>
      <c r="D29" s="2" t="n"/>
      <c r="E29" s="2" t="n"/>
    </row>
    <row r="30">
      <c r="A30" s="1" t="inlineStr">
        <is>
          <t>Kontroll: tillgångar = eget kapital och skulder</t>
        </is>
      </c>
      <c r="B30" s="2" t="n"/>
      <c r="C30" s="2" t="n"/>
      <c r="D30" s="1">
        <f>IF(ABS(D11-D22)&lt;1,"OK","FEL")</f>
        <v/>
      </c>
      <c r="E30" s="2" t="n"/>
    </row>
    <row r="31">
      <c r="A31" s="1" t="inlineStr">
        <is>
          <t>Kontroll: summa justeringar = 0 (ingen omräkning, inga justeringar mot eget kapital i detta fall)</t>
        </is>
      </c>
      <c r="B31" s="2" t="n"/>
      <c r="C31" s="2" t="n"/>
      <c r="D31" s="1">
        <f>IF(ABS(C11)&lt;1,"OK","KONTROLLERA")</f>
        <v/>
      </c>
      <c r="E31" s="2" t="n"/>
    </row>
  </sheetData>
  <mergeCells count="1">
    <mergeCell ref="A2:E2"/>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L15"/>
  <sheetViews>
    <sheetView workbookViewId="0">
      <pane xSplit="2" ySplit="4" topLeftCell="C5" activePane="bottomRight" state="frozen"/>
      <selection pane="topRight"/>
      <selection pane="bottomLeft"/>
      <selection pane="bottomRight" activeCell="A1" sqref="A1"/>
    </sheetView>
  </sheetViews>
  <sheetFormatPr baseColWidth="8" defaultRowHeight="15"/>
  <cols>
    <col width="6" customWidth="1" min="1" max="1"/>
    <col width="34" customWidth="1" min="2" max="2"/>
    <col width="16" customWidth="1" min="3" max="3"/>
    <col width="18" customWidth="1" min="4" max="4"/>
    <col width="10" customWidth="1" min="5" max="5"/>
    <col width="14" customWidth="1" min="6" max="6"/>
    <col width="12" customWidth="1" min="7" max="7"/>
    <col width="12" customWidth="1" min="8" max="8"/>
    <col width="18" customWidth="1" min="9" max="9"/>
    <col width="18" customWidth="1" min="10" max="10"/>
    <col width="14" customWidth="1" min="11" max="11"/>
    <col width="44" customWidth="1" min="12" max="12"/>
  </cols>
  <sheetData>
    <row r="1">
      <c r="A1" s="1" t="inlineStr">
        <is>
          <t>Anläggningsregister — byggnadens komponenter</t>
        </is>
      </c>
      <c r="B1" s="2" t="n"/>
      <c r="C1" s="2" t="n"/>
      <c r="D1" s="2" t="n"/>
      <c r="E1" s="2" t="n"/>
      <c r="F1" s="2" t="n"/>
      <c r="G1" s="2" t="n"/>
      <c r="H1" s="2" t="n"/>
      <c r="I1" s="2" t="n"/>
      <c r="J1" s="2" t="n"/>
      <c r="K1" s="2" t="n"/>
      <c r="L1" s="2" t="n"/>
    </row>
    <row r="2" ht="40" customHeight="1">
      <c r="A2" s="4" t="inlineStr">
        <is>
          <t>Uppgifter enligt BFN:s vägledning Bokföring (anläggningsregister per komponent): identifikation, anskaffningsdatum och -värde, restvärde, avskrivningsmetod, nyttjandeperiod, ackumulerade avskrivningar, omklassificeringar. Uppdateras vid varje bokslut; utrangeras vid byte (K3 17.21).</t>
        </is>
      </c>
      <c r="B2" s="2" t="n"/>
      <c r="C2" s="2" t="n"/>
      <c r="D2" s="2" t="n"/>
      <c r="E2" s="2" t="n"/>
      <c r="F2" s="2" t="n"/>
      <c r="G2" s="2" t="n"/>
      <c r="H2" s="2" t="n"/>
      <c r="I2" s="2" t="n"/>
      <c r="J2" s="2" t="n"/>
      <c r="K2" s="2" t="n"/>
      <c r="L2" s="2" t="n"/>
    </row>
    <row r="3">
      <c r="A3" s="2" t="n"/>
      <c r="B3" s="2" t="n"/>
      <c r="C3" s="2" t="n"/>
      <c r="D3" s="2" t="n"/>
      <c r="E3" s="2" t="n"/>
      <c r="F3" s="2" t="n"/>
      <c r="G3" s="2" t="n"/>
      <c r="H3" s="2" t="n"/>
      <c r="I3" s="2" t="n"/>
      <c r="J3" s="2" t="n"/>
      <c r="K3" s="2" t="n"/>
      <c r="L3" s="2" t="n"/>
    </row>
    <row r="4">
      <c r="A4" s="12" t="inlineStr">
        <is>
          <t>Id</t>
        </is>
      </c>
      <c r="B4" s="12" t="inlineStr">
        <is>
          <t>Komponent</t>
        </is>
      </c>
      <c r="C4" s="12" t="inlineStr">
        <is>
          <t>Anskaffningsdatum</t>
        </is>
      </c>
      <c r="D4" s="12" t="inlineStr">
        <is>
          <t>Anskaffningsvärde</t>
        </is>
      </c>
      <c r="E4" s="12" t="inlineStr">
        <is>
          <t>Restvärde</t>
        </is>
      </c>
      <c r="F4" s="12" t="inlineStr">
        <is>
          <t>Avskrivningsmetod</t>
        </is>
      </c>
      <c r="G4" s="12" t="inlineStr">
        <is>
          <t>Nyttjandeperiod totalt (år)</t>
        </is>
      </c>
      <c r="H4" s="12" t="inlineStr">
        <is>
          <t>Kvarvarande (år)</t>
        </is>
      </c>
      <c r="I4" s="12" t="inlineStr">
        <is>
          <t>Ack. avskrivning vid övergången</t>
        </is>
      </c>
      <c r="J4" s="12" t="inlineStr">
        <is>
          <t>Redovisat värde vid övergången</t>
        </is>
      </c>
      <c r="K4" s="12" t="inlineStr">
        <is>
          <t>Avskrivning 2026</t>
        </is>
      </c>
      <c r="L4" s="12" t="inlineStr">
        <is>
          <t>Omklassificering / anteckning</t>
        </is>
      </c>
    </row>
    <row r="5">
      <c r="A5" s="1" t="inlineStr">
        <is>
          <t>B01</t>
        </is>
      </c>
      <c r="B5" s="11">
        <f>Komponenter!A5</f>
        <v/>
      </c>
      <c r="C5" s="5" t="inlineStr">
        <is>
          <t>1968-01-01</t>
        </is>
      </c>
      <c r="D5" s="10">
        <f>Komponenter!J5</f>
        <v/>
      </c>
      <c r="E5" s="7" t="n">
        <v>0</v>
      </c>
      <c r="F5" s="5" t="inlineStr">
        <is>
          <t>Linjär</t>
        </is>
      </c>
      <c r="G5" s="16">
        <f>Komponenter!F5</f>
        <v/>
      </c>
      <c r="H5" s="16">
        <f>Komponenter!G5</f>
        <v/>
      </c>
      <c r="I5" s="10">
        <f>Komponenter!K5</f>
        <v/>
      </c>
      <c r="J5" s="10">
        <f>Komponenter!L5</f>
        <v/>
      </c>
      <c r="K5" s="10">
        <f>Komponenter!M5</f>
        <v/>
      </c>
      <c r="L5" s="4" t="inlineStr">
        <is>
          <t>Omklassificerad från byggnad vid övergången till K3 1 januari 2026</t>
        </is>
      </c>
    </row>
    <row r="6">
      <c r="A6" s="1" t="inlineStr">
        <is>
          <t>B02</t>
        </is>
      </c>
      <c r="B6" s="11">
        <f>Komponenter!A6</f>
        <v/>
      </c>
      <c r="C6" s="5" t="inlineStr">
        <is>
          <t>1968-01-01</t>
        </is>
      </c>
      <c r="D6" s="10">
        <f>Komponenter!J6</f>
        <v/>
      </c>
      <c r="E6" s="7" t="n">
        <v>0</v>
      </c>
      <c r="F6" s="5" t="inlineStr">
        <is>
          <t>Linjär</t>
        </is>
      </c>
      <c r="G6" s="16">
        <f>Komponenter!F6</f>
        <v/>
      </c>
      <c r="H6" s="16">
        <f>Komponenter!G6</f>
        <v/>
      </c>
      <c r="I6" s="10">
        <f>Komponenter!K6</f>
        <v/>
      </c>
      <c r="J6" s="10">
        <f>Komponenter!L6</f>
        <v/>
      </c>
      <c r="K6" s="10">
        <f>Komponenter!M6</f>
        <v/>
      </c>
      <c r="L6" s="4" t="inlineStr">
        <is>
          <t>Omklassificerad från byggnad vid övergången till K3 1 januari 2026</t>
        </is>
      </c>
    </row>
    <row r="7">
      <c r="A7" s="1" t="inlineStr">
        <is>
          <t>B03</t>
        </is>
      </c>
      <c r="B7" s="11">
        <f>Komponenter!A7</f>
        <v/>
      </c>
      <c r="C7" s="5" t="inlineStr">
        <is>
          <t>2012-09-30</t>
        </is>
      </c>
      <c r="D7" s="10">
        <f>Komponenter!J7</f>
        <v/>
      </c>
      <c r="E7" s="7" t="n">
        <v>0</v>
      </c>
      <c r="F7" s="5" t="inlineStr">
        <is>
          <t>Linjär</t>
        </is>
      </c>
      <c r="G7" s="16">
        <f>Komponenter!F7</f>
        <v/>
      </c>
      <c r="H7" s="16">
        <f>Komponenter!G7</f>
        <v/>
      </c>
      <c r="I7" s="10">
        <f>Komponenter!K7</f>
        <v/>
      </c>
      <c r="J7" s="10">
        <f>Komponenter!L7</f>
        <v/>
      </c>
      <c r="K7" s="10">
        <f>Komponenter!M7</f>
        <v/>
      </c>
      <c r="L7" s="4" t="inlineStr">
        <is>
          <t>Egen komponent från anskaffning 2012; omklassificerad från byggnad vid övergången</t>
        </is>
      </c>
    </row>
    <row r="8">
      <c r="A8" s="1" t="inlineStr">
        <is>
          <t>B04</t>
        </is>
      </c>
      <c r="B8" s="11">
        <f>Komponenter!A8</f>
        <v/>
      </c>
      <c r="C8" s="5" t="inlineStr">
        <is>
          <t>1968-01-01</t>
        </is>
      </c>
      <c r="D8" s="10">
        <f>Komponenter!J8</f>
        <v/>
      </c>
      <c r="E8" s="7" t="n">
        <v>0</v>
      </c>
      <c r="F8" s="5" t="inlineStr">
        <is>
          <t>Linjär</t>
        </is>
      </c>
      <c r="G8" s="16">
        <f>Komponenter!F8</f>
        <v/>
      </c>
      <c r="H8" s="16">
        <f>Komponenter!G8</f>
        <v/>
      </c>
      <c r="I8" s="10">
        <f>Komponenter!K8</f>
        <v/>
      </c>
      <c r="J8" s="10">
        <f>Komponenter!L8</f>
        <v/>
      </c>
      <c r="K8" s="10">
        <f>Komponenter!M8</f>
        <v/>
      </c>
      <c r="L8" s="4" t="inlineStr">
        <is>
          <t>Omklassificerad från byggnad vid övergången till K3 1 januari 2026</t>
        </is>
      </c>
    </row>
    <row r="9">
      <c r="A9" s="1" t="inlineStr">
        <is>
          <t>B05</t>
        </is>
      </c>
      <c r="B9" s="11">
        <f>Komponenter!A9</f>
        <v/>
      </c>
      <c r="C9" s="5" t="inlineStr">
        <is>
          <t>1968-01-01</t>
        </is>
      </c>
      <c r="D9" s="10">
        <f>Komponenter!J9</f>
        <v/>
      </c>
      <c r="E9" s="7" t="n">
        <v>0</v>
      </c>
      <c r="F9" s="5" t="inlineStr">
        <is>
          <t>Linjär</t>
        </is>
      </c>
      <c r="G9" s="16">
        <f>Komponenter!F9</f>
        <v/>
      </c>
      <c r="H9" s="16">
        <f>Komponenter!G9</f>
        <v/>
      </c>
      <c r="I9" s="10">
        <f>Komponenter!K9</f>
        <v/>
      </c>
      <c r="J9" s="10">
        <f>Komponenter!L9</f>
        <v/>
      </c>
      <c r="K9" s="10">
        <f>Komponenter!M9</f>
        <v/>
      </c>
      <c r="L9" s="4" t="inlineStr">
        <is>
          <t>Omklassificerad från byggnad vid övergången till K3 1 januari 2026</t>
        </is>
      </c>
    </row>
    <row r="10">
      <c r="A10" s="1" t="inlineStr">
        <is>
          <t>B06</t>
        </is>
      </c>
      <c r="B10" s="11">
        <f>Komponenter!A10</f>
        <v/>
      </c>
      <c r="C10" s="5" t="inlineStr">
        <is>
          <t>1968-01-01</t>
        </is>
      </c>
      <c r="D10" s="10">
        <f>Komponenter!J10</f>
        <v/>
      </c>
      <c r="E10" s="7" t="n">
        <v>0</v>
      </c>
      <c r="F10" s="5" t="inlineStr">
        <is>
          <t>Linjär</t>
        </is>
      </c>
      <c r="G10" s="16">
        <f>Komponenter!F10</f>
        <v/>
      </c>
      <c r="H10" s="16">
        <f>Komponenter!G10</f>
        <v/>
      </c>
      <c r="I10" s="10">
        <f>Komponenter!K10</f>
        <v/>
      </c>
      <c r="J10" s="10">
        <f>Komponenter!L10</f>
        <v/>
      </c>
      <c r="K10" s="10">
        <f>Komponenter!M10</f>
        <v/>
      </c>
      <c r="L10" s="4" t="inlineStr">
        <is>
          <t>Omklassificerad från byggnad vid övergången till K3 1 januari 2026</t>
        </is>
      </c>
    </row>
    <row r="11">
      <c r="A11" s="1" t="inlineStr">
        <is>
          <t>B07</t>
        </is>
      </c>
      <c r="B11" s="11">
        <f>Komponenter!A11</f>
        <v/>
      </c>
      <c r="C11" s="5" t="inlineStr">
        <is>
          <t>1968-01-01</t>
        </is>
      </c>
      <c r="D11" s="10">
        <f>Komponenter!J11</f>
        <v/>
      </c>
      <c r="E11" s="7" t="n">
        <v>0</v>
      </c>
      <c r="F11" s="5" t="inlineStr">
        <is>
          <t>Linjär</t>
        </is>
      </c>
      <c r="G11" s="16">
        <f>Komponenter!F11</f>
        <v/>
      </c>
      <c r="H11" s="16">
        <f>Komponenter!G11</f>
        <v/>
      </c>
      <c r="I11" s="10">
        <f>Komponenter!K11</f>
        <v/>
      </c>
      <c r="J11" s="10">
        <f>Komponenter!L11</f>
        <v/>
      </c>
      <c r="K11" s="10">
        <f>Komponenter!M11</f>
        <v/>
      </c>
      <c r="L11" s="4" t="inlineStr">
        <is>
          <t>Omklassificerad från byggnad vid övergången till K3 1 januari 2026</t>
        </is>
      </c>
    </row>
    <row r="12">
      <c r="A12" s="1" t="inlineStr">
        <is>
          <t>B08</t>
        </is>
      </c>
      <c r="B12" s="11">
        <f>Komponenter!A12</f>
        <v/>
      </c>
      <c r="C12" s="5" t="inlineStr">
        <is>
          <t>1968-01-01</t>
        </is>
      </c>
      <c r="D12" s="10">
        <f>Komponenter!J12</f>
        <v/>
      </c>
      <c r="E12" s="7" t="n">
        <v>0</v>
      </c>
      <c r="F12" s="5" t="inlineStr">
        <is>
          <t>Linjär</t>
        </is>
      </c>
      <c r="G12" s="16">
        <f>Komponenter!F12</f>
        <v/>
      </c>
      <c r="H12" s="16">
        <f>Komponenter!G12</f>
        <v/>
      </c>
      <c r="I12" s="10">
        <f>Komponenter!K12</f>
        <v/>
      </c>
      <c r="J12" s="10">
        <f>Komponenter!L12</f>
        <v/>
      </c>
      <c r="K12" s="10">
        <f>Komponenter!M12</f>
        <v/>
      </c>
      <c r="L12" s="4" t="inlineStr">
        <is>
          <t>Omklassificerad från byggnad vid övergången till K3 1 januari 2026</t>
        </is>
      </c>
    </row>
    <row r="13">
      <c r="A13" s="1" t="inlineStr">
        <is>
          <t>B09</t>
        </is>
      </c>
      <c r="B13" s="11">
        <f>Komponenter!A13</f>
        <v/>
      </c>
      <c r="C13" s="5" t="inlineStr">
        <is>
          <t>1968-01-01</t>
        </is>
      </c>
      <c r="D13" s="10">
        <f>Komponenter!J13</f>
        <v/>
      </c>
      <c r="E13" s="7" t="n">
        <v>0</v>
      </c>
      <c r="F13" s="5" t="inlineStr">
        <is>
          <t>Linjär</t>
        </is>
      </c>
      <c r="G13" s="16">
        <f>Komponenter!F13</f>
        <v/>
      </c>
      <c r="H13" s="16">
        <f>Komponenter!G13</f>
        <v/>
      </c>
      <c r="I13" s="10">
        <f>Komponenter!K13</f>
        <v/>
      </c>
      <c r="J13" s="10">
        <f>Komponenter!L13</f>
        <v/>
      </c>
      <c r="K13" s="10">
        <f>Komponenter!M13</f>
        <v/>
      </c>
      <c r="L13" s="4" t="inlineStr">
        <is>
          <t>Omklassificerad från byggnad vid övergången till K3 1 januari 2026</t>
        </is>
      </c>
    </row>
    <row r="14">
      <c r="A14" s="1" t="inlineStr">
        <is>
          <t>M01</t>
        </is>
      </c>
      <c r="B14" s="1" t="inlineStr">
        <is>
          <t>Mark</t>
        </is>
      </c>
      <c r="C14" s="5" t="inlineStr">
        <is>
          <t>1968-06-01</t>
        </is>
      </c>
      <c r="D14" s="10">
        <f>Sammanfattning!B14</f>
        <v/>
      </c>
      <c r="E14" s="2" t="n"/>
      <c r="F14" s="5" t="inlineStr">
        <is>
          <t>Ingen avskrivning</t>
        </is>
      </c>
      <c r="G14" s="2" t="n"/>
      <c r="H14" s="2" t="n"/>
      <c r="I14" s="2" t="n"/>
      <c r="J14" s="2" t="n"/>
      <c r="K14" s="2" t="n"/>
      <c r="L14" s="3" t="inlineStr">
        <is>
          <t>Mark skrivs inte av</t>
        </is>
      </c>
    </row>
    <row r="15">
      <c r="A15" s="2" t="n"/>
      <c r="B15" s="1" t="inlineStr">
        <is>
          <t>Summa byggnad</t>
        </is>
      </c>
      <c r="C15" s="2" t="n"/>
      <c r="D15" s="9">
        <f>SUM(D5:D13)</f>
        <v/>
      </c>
      <c r="E15" s="2" t="n"/>
      <c r="F15" s="2" t="n"/>
      <c r="G15" s="2" t="n"/>
      <c r="H15" s="2" t="n"/>
      <c r="I15" s="9">
        <f>SUM(I5:I13)</f>
        <v/>
      </c>
      <c r="J15" s="9">
        <f>SUM(J5:J13)</f>
        <v/>
      </c>
      <c r="K15" s="9">
        <f>SUM(K5:K13)</f>
        <v/>
      </c>
      <c r="L15" s="2" t="n"/>
    </row>
  </sheetData>
  <mergeCells count="1">
    <mergeCell ref="A2:L2"/>
  </mergeCell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cols>
    <col width="30" customWidth="1" min="1" max="1"/>
    <col width="110" customWidth="1" min="2" max="2"/>
  </cols>
  <sheetData>
    <row r="1">
      <c r="A1" s="1" t="inlineStr">
        <is>
          <t>Upplysningstexter till årsredovisningen (förslag)</t>
        </is>
      </c>
      <c r="B1" s="2" t="n"/>
    </row>
    <row r="2">
      <c r="A2" s="2" t="n"/>
      <c r="B2" s="2" t="n"/>
    </row>
    <row r="3" ht="135" customHeight="1">
      <c r="A3" s="17" t="inlineStr">
        <is>
          <t>Not 1 — Redovisningsprinciper, första gången K3 tillämpas (K3 35.31, 35.33)</t>
        </is>
      </c>
      <c r="B3" s="17" t="inlineStr">
        <is>
          <t>Årsredovisningen har för första gången upprättats enligt Bokföringsnämndens allmänna råd BFNAR 2012:1 Årsredovisning och koncernredovisning (K3), till följd av att bostadsrättsföreningar inte längre får tillämpa K2 för räkenskapsår som inleds efter den 31 december 2025. Tidpunkten för övergången är den 1 januari 2026. Föreningen är ett mindre företag och har med stöd av 3 kap. 5 § fjärde stycket årsredovisningslagen valt att inte räkna om jämförelseåret; jämförelsetalen för 2025 har inte räknats om och är därför inte fullt jämförbara med uppgifterna för 2026. Byggnaden har i ingångsbalansräkningen tagits upp till det redovisade värdet per övergångstidpunkten och fördelats på betydande komponenter. Anskaffningsvärde och ackumulerade avskrivningar före övergången har inte justerats. Övergången har inte medfört någon justering av eget kapital.</t>
        </is>
      </c>
    </row>
    <row r="4" ht="105" customHeight="1">
      <c r="A4" s="17" t="inlineStr">
        <is>
          <t>Not 2 — Materiella anläggningstillgångar och avskrivningar (K3 17.23)</t>
        </is>
      </c>
      <c r="B4" s="17" t="inlineStr">
        <is>
          <t>Byggnaden är uppdelad på betydande komponenter med väsentligt skild förbrukning. Avskrivning sker linjärt per komponent över dess bedömda kvarvarande nyttjandeperiod från övergångstidpunkten: stomme och grund 62 år, stamledning värme 22 år, stamledning vatten och avlopp 36 år, fasad 12 år, fönster 8 år, yttertak 10 år, el 10 år, balkonger 12 år, ventilation 42 år. Mark skrivs inte av. Delar av byggnaden som medlemmarna svarar för enligt stadgarna hänförs till stommen (K3 38.13). Nyttjandeperioderna omprövas vid varje bokslut. Utgifter för utbyte av en komponent aktiveras och den ersatta komponentens kvarvarande värde utrangeras.</t>
        </is>
      </c>
    </row>
    <row r="5" ht="45" customHeight="1">
      <c r="A5" s="17" t="inlineStr">
        <is>
          <t>Förvaltningsberättelsen — underhållsplan (K3 38.2 d)</t>
        </is>
      </c>
      <c r="B5" s="17" t="inlineStr">
        <is>
          <t>Föreningen har en aktuell underhållsplan som omfattar [30] år och som senast uppdaterades [2025]. [Alternativt: Föreningen har för närvarande ingen aktuell underhållsplan. Styrelsen avser att upprätta en under 2027.]</t>
        </is>
      </c>
    </row>
    <row r="6" ht="165" customHeight="1">
      <c r="A6" s="17" t="inlineStr">
        <is>
          <t>Förvaltningsberättelsen — resultat och finansiering av framtida åtaganden (K3 38.12)</t>
        </is>
      </c>
      <c r="B6" s="17" t="inlineStr">
        <is>
          <t>Årets resultat uppgår till [−0,2] mkr. Underskottet förklaras av att avskrivningarna ökat från 0,3 mkr till 0,5 mkr till följd av övergången till K3 och komponentavskrivning; avskrivningar är kostnader som inte medför några utbetalningar. Föreningens kassaflöde från den löpande verksamheten är positivt, [+0,6] mkr, och föreningen amorterar [0,3] mkr per år. Sparande per kvadratmeter enligt K3 punkt 38.8 uppgår till [X] kr. Kommande underhåll enligt underhållsplanen (fönsterbyte 2034, takomläggning 2036, fasad och balkonger 2038) finansieras genom befintlig kassa, genom det årliga överskottet från årsavgifterna efter drift, räntor och amorteringar, samt vid behov genom ny upplåning inom föreningens befintliga låneutrymme. [Om aktuellt: genom insatshöjning / genom upplåtelse av hyresrätter med bostadsrätt.] Fond för yttre underhåll om 1,2 mkr utgör bundet eget kapital och används enligt stadgarna genom omföring inom eget kapital; den är inte en finansieringskälla. Styrelsen bedömer att årsavgifterna täcker drift, räntor, amorteringar och det planerade underhållet.</t>
        </is>
      </c>
    </row>
    <row r="7">
      <c r="A7" s="2" t="n"/>
      <c r="B7" s="2" t="n"/>
    </row>
    <row r="8">
      <c r="A8" s="3" t="inlineStr">
        <is>
          <t>Hakparenteser [ ] markerar uppgifter som föreningen fyller i eller bekräftar.</t>
        </is>
      </c>
      <c r="B8" s="2" t="n"/>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30" customWidth="1" min="3" max="3"/>
    <col width="60" customWidth="1" min="4" max="4"/>
    <col width="30" customWidth="1" min="5" max="5"/>
  </cols>
  <sheetData>
    <row r="1">
      <c r="A1" s="12" t="inlineStr">
        <is>
          <t>Post</t>
        </is>
      </c>
      <c r="B1" s="12" t="inlineStr">
        <is>
          <t>Typ</t>
        </is>
      </c>
      <c r="C1" s="12" t="inlineStr">
        <is>
          <t>Värde / val</t>
        </is>
      </c>
      <c r="D1" s="12" t="inlineStr">
        <is>
          <t>Källa</t>
        </is>
      </c>
      <c r="E1" s="12" t="inlineStr">
        <is>
          <t>Regel</t>
        </is>
      </c>
    </row>
    <row r="2">
      <c r="A2" s="17" t="inlineStr">
        <is>
          <t>Byggnadens anskaffningsvärde 30,0 mkr, ack. avskrivningar 12,0 mkr, mark 4,0 mkr</t>
        </is>
      </c>
      <c r="B2" s="17" t="inlineStr">
        <is>
          <t>Uppgift</t>
        </is>
      </c>
      <c r="C2" s="17" t="inlineStr">
        <is>
          <t>Årsredovisning 2025, not byggnad</t>
        </is>
      </c>
      <c r="D2" s="17" t="inlineStr">
        <is>
          <t>Föreningens handlingar</t>
        </is>
      </c>
      <c r="E2" s="17" t="inlineStr">
        <is>
          <t>K3 35.18 (justeras inte)</t>
        </is>
      </c>
    </row>
    <row r="3">
      <c r="A3" s="17" t="inlineStr">
        <is>
          <t>Tidpunkt för övergång 1 januari 2026, ingen omräkning</t>
        </is>
      </c>
      <c r="B3" s="17" t="inlineStr">
        <is>
          <t>Regel</t>
        </is>
      </c>
      <c r="C3" s="17" t="inlineStr">
        <is>
          <t>Mindre företag, lättnadsregel</t>
        </is>
      </c>
      <c r="D3" s="17" t="inlineStr">
        <is>
          <t>BFN, Frågor och svar om ändringarna i K2 och K3 från 2026</t>
        </is>
      </c>
      <c r="E3" s="17" t="inlineStr">
        <is>
          <t>K3 35.7; ÅRL 3 kap. 5 § 4 st.</t>
        </is>
      </c>
    </row>
    <row r="4">
      <c r="A4" s="17" t="inlineStr">
        <is>
          <t>Fördelning av anskaffningsvärde och ackumulerade avskrivningar</t>
        </is>
      </c>
      <c r="B4" s="17" t="inlineStr">
        <is>
          <t>FAR-exempel</t>
        </is>
      </c>
      <c r="C4" s="17" t="inlineStr">
        <is>
          <t>FAR steg 1–2: Andel 1 (mittvärden i tabell 1, normaliserade efter att stambytet lagts som egen post) → teoretiskt restvärde → Andel 2</t>
        </is>
      </c>
      <c r="D4" s="17" t="inlineStr">
        <is>
          <t>FAR, Komponentindelning i bostadsrättsförening (2025-06-25), s. 6 och exempel 1–3</t>
        </is>
      </c>
      <c r="E4" s="17" t="inlineStr">
        <is>
          <t>K3 17.4, 17.11, 35.18</t>
        </is>
      </c>
    </row>
    <row r="5">
      <c r="A5" s="17" t="inlineStr">
        <is>
          <t>Stambyte 2012, 3,0 mkr, egen komponent</t>
        </is>
      </c>
      <c r="B5" s="17" t="inlineStr">
        <is>
          <t>Uppgift</t>
        </is>
      </c>
      <c r="C5" s="17" t="inlineStr">
        <is>
          <t>Faktura och styrelseprotokoll 2012</t>
        </is>
      </c>
      <c r="D5" s="17" t="inlineStr">
        <is>
          <t>Föreningens handlingar</t>
        </is>
      </c>
      <c r="E5" s="17" t="inlineStr">
        <is>
          <t>K3 17.5</t>
        </is>
      </c>
    </row>
    <row r="6">
      <c r="A6" s="17" t="inlineStr">
        <is>
          <t>Nyttjandeperioder totalt (120/80/50/40/40/40/50/50/100 år)</t>
        </is>
      </c>
      <c r="B6" s="17" t="inlineStr">
        <is>
          <t>FAR-exempel</t>
        </is>
      </c>
      <c r="C6" s="17" t="inlineStr">
        <is>
          <t>FAR tabell 2 efter material (betongstomme, putsfasad, träfönster, tegeltak, självdrag)</t>
        </is>
      </c>
      <c r="D6" s="17" t="inlineStr">
        <is>
          <t>FAR, tabell 2</t>
        </is>
      </c>
      <c r="E6" s="17" t="inlineStr">
        <is>
          <t>K3 17.16</t>
        </is>
      </c>
    </row>
    <row r="7">
      <c r="A7" s="17" t="inlineStr">
        <is>
          <t>Kvarvarande tid för fasad 12, fönster 8, tak 10, el 10, balkonger 12 år</t>
        </is>
      </c>
      <c r="B7" s="17" t="inlineStr">
        <is>
          <t>Bedömning</t>
        </is>
      </c>
      <c r="C7" s="17" t="inlineStr">
        <is>
          <t>Passerad teoretisk livslängd; fungerande komponenter ges positiv tid utifrån skick och underhållsplanens planerade byten</t>
        </is>
      </c>
      <c r="D7" s="17" t="inlineStr">
        <is>
          <t>Underhållsplan 2025; balkongbesiktning 2024; FAR exempel 2–3</t>
        </is>
      </c>
      <c r="E7" s="17" t="inlineStr">
        <is>
          <t>K3 17.16–17.17</t>
        </is>
      </c>
    </row>
    <row r="8">
      <c r="A8" s="17" t="inlineStr">
        <is>
          <t>Stommens kvarvarande tid ≥ övriga komponenters</t>
        </is>
      </c>
      <c r="B8" s="17" t="inlineStr">
        <is>
          <t>Regel</t>
        </is>
      </c>
      <c r="C8" s="17" t="inlineStr">
        <is>
          <t>62 år ≥ 42 år</t>
        </is>
      </c>
      <c r="D8" s="17" t="inlineStr">
        <is>
          <t>FAR, avsnitt om stomme</t>
        </is>
      </c>
      <c r="E8" s="17" t="inlineStr">
        <is>
          <t>—</t>
        </is>
      </c>
    </row>
    <row r="9">
      <c r="A9" s="17" t="inlineStr">
        <is>
          <t>Uppskjuten skatt</t>
        </is>
      </c>
      <c r="B9" s="17" t="inlineStr">
        <is>
          <t>Bedömning</t>
        </is>
      </c>
      <c r="C9" s="17" t="inlineStr">
        <is>
          <t>Noll; omprövas årligen</t>
        </is>
      </c>
      <c r="D9" s="17" t="inlineStr">
        <is>
          <t>BFN:s frågor och svar (exempel med 20,6 %)</t>
        </is>
      </c>
      <c r="E9" s="17" t="inlineStr">
        <is>
          <t>K3 kap. 29; 35</t>
        </is>
      </c>
    </row>
    <row r="10">
      <c r="A10" s="17" t="inlineStr">
        <is>
          <t>Fond för yttre underhåll som bundet eget kapital</t>
        </is>
      </c>
      <c r="B10" s="17" t="inlineStr">
        <is>
          <t>Regel</t>
        </is>
      </c>
      <c r="C10" s="17" t="inlineStr">
        <is>
          <t>1,2 mkr oförändrad</t>
        </is>
      </c>
      <c r="D10" s="17" t="inlineStr">
        <is>
          <t>Stadgar; K3 kap. 38</t>
        </is>
      </c>
      <c r="E10" s="17" t="inlineStr">
        <is>
          <t>K3 38.14–38.15</t>
        </is>
      </c>
    </row>
    <row r="11">
      <c r="A11" s="17" t="inlineStr">
        <is>
          <t>Lägenheternas inre hänförs till stommen</t>
        </is>
      </c>
      <c r="B11" s="17" t="inlineStr">
        <is>
          <t>Regel</t>
        </is>
      </c>
      <c r="C11" s="17" t="inlineStr">
        <is>
          <t>Ingen egen komponent</t>
        </is>
      </c>
      <c r="D11" s="17" t="inlineStr">
        <is>
          <t>BFN:s frågor och svar</t>
        </is>
      </c>
      <c r="E11" s="17" t="inlineStr">
        <is>
          <t>K3 38.13</t>
        </is>
      </c>
    </row>
    <row r="12">
      <c r="A12" s="17" t="inlineStr">
        <is>
          <t>Hela år</t>
        </is>
      </c>
      <c r="B12" s="17" t="inlineStr">
        <is>
          <t>Regel</t>
        </is>
      </c>
      <c r="C12" s="17" t="inlineStr">
        <is>
          <t>Nyttjandeperioder och kvarvarande tid räknas i hela år från startår till övergångsåret (stambytet 2012: 14 år förflutna; 13 hela räkenskapsår med K2-avskrivning)</t>
        </is>
      </c>
      <c r="D12" s="17" t="inlineStr">
        <is>
          <t>Förenkling i modellen, dokumenterad</t>
        </is>
      </c>
      <c r="E12" s="17" t="inlineStr">
        <is>
          <t>—</t>
        </is>
      </c>
    </row>
    <row r="13">
      <c r="A13" s="2" t="n"/>
      <c r="B13" s="2" t="n"/>
      <c r="C13" s="2" t="n"/>
      <c r="D13" s="2" t="n"/>
      <c r="E13" s="2" t="n"/>
    </row>
    <row r="14">
      <c r="A14" s="3" t="inlineStr">
        <is>
          <t>Typ: Uppgift = från föreningens handlingar · FAR-exempel = FAR:s vägledning tabell 1–2 · Bedömning = styrelsens bedömning som ska fastställas · Regel = lag eller allmänt råd.</t>
        </is>
      </c>
      <c r="B14" s="2" t="n"/>
      <c r="C14" s="2" t="n"/>
      <c r="D14" s="2" t="n"/>
      <c r="E14" s="2" t="n"/>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2026-09-05T19:33:26Z</dcterms:created>
  <dcterms:modified xmlns:dcterms="http://purl.org/dc/terms/" xmlns:xsi="http://www.w3.org/2001/XMLSchema-instance" xsi:type="dcterms:W3CDTF">2026-09-05T19:33:26Z</dcterms:modified>
</cp:coreProperties>
</file>